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505" yWindow="-15" windowWidth="14340" windowHeight="12795" activeTab="2"/>
  </bookViews>
  <sheets>
    <sheet name="Приложение №1 доходы" sheetId="4" r:id="rId1"/>
    <sheet name="Прил № 2 ведомственная" sheetId="2" r:id="rId2"/>
    <sheet name="Прил № 3 расходы по рпр" sheetId="1" r:id="rId3"/>
    <sheet name="Прил № 4 Источники " sheetId="3" r:id="rId4"/>
  </sheets>
  <externalReferences>
    <externalReference r:id="rId5"/>
  </externalReferences>
  <definedNames>
    <definedName name="_xlnm._FilterDatabase" localSheetId="1" hidden="1">'Прил № 2 ведомственная'!$C$1:$C$1174</definedName>
    <definedName name="_xlnm._FilterDatabase" localSheetId="2" hidden="1">'Прил № 3 расходы по рпр'!$A$9:$D$55</definedName>
    <definedName name="_xlnm.Print_Titles" localSheetId="1">'Прил № 2 ведомственная'!$9:$9</definedName>
    <definedName name="_xlnm.Print_Titles" localSheetId="2">'Прил № 3 расходы по рпр'!$9:$9</definedName>
    <definedName name="_xlnm.Print_Titles" localSheetId="3">'Прил № 4 Источники '!$9:$12</definedName>
    <definedName name="_xlnm.Print_Titles" localSheetId="0">'Приложение №1 доходы'!$8:$8</definedName>
  </definedNames>
  <calcPr calcId="125725"/>
</workbook>
</file>

<file path=xl/calcChain.xml><?xml version="1.0" encoding="utf-8"?>
<calcChain xmlns="http://schemas.openxmlformats.org/spreadsheetml/2006/main">
  <c r="D186" i="4"/>
  <c r="C186"/>
  <c r="D29" i="3"/>
  <c r="D28" s="1"/>
  <c r="D27" s="1"/>
  <c r="C28"/>
  <c r="C27" s="1"/>
  <c r="C29"/>
  <c r="D25"/>
  <c r="D24" s="1"/>
  <c r="D23" s="1"/>
  <c r="C25"/>
  <c r="C24" s="1"/>
  <c r="C23" s="1"/>
  <c r="D22" l="1"/>
  <c r="D19"/>
  <c r="D16" s="1"/>
  <c r="C19"/>
  <c r="C16" s="1"/>
  <c r="D14"/>
  <c r="C14"/>
  <c r="D12"/>
  <c r="C12"/>
  <c r="C11" l="1"/>
  <c r="C22"/>
  <c r="C10" s="1"/>
  <c r="D11"/>
  <c r="D10" s="1"/>
  <c r="D53" i="1" l="1"/>
  <c r="D52" s="1"/>
  <c r="D50"/>
  <c r="D51"/>
  <c r="D47"/>
  <c r="D48"/>
  <c r="D43"/>
  <c r="D44"/>
  <c r="D45"/>
  <c r="D40"/>
  <c r="D41"/>
  <c r="D35"/>
  <c r="D36"/>
  <c r="D37"/>
  <c r="D38"/>
  <c r="D30"/>
  <c r="D31"/>
  <c r="D32"/>
  <c r="D33"/>
  <c r="D24"/>
  <c r="D25"/>
  <c r="D26"/>
  <c r="D27"/>
  <c r="D28"/>
  <c r="D22"/>
  <c r="D21" s="1"/>
  <c r="D20"/>
  <c r="D19" s="1"/>
  <c r="D11"/>
  <c r="D12"/>
  <c r="D13"/>
  <c r="D14"/>
  <c r="D15"/>
  <c r="D16"/>
  <c r="D17"/>
  <c r="D18"/>
  <c r="D59" l="1"/>
  <c r="D23"/>
  <c r="D34"/>
  <c r="D10"/>
  <c r="D29"/>
  <c r="D58" s="1"/>
  <c r="D42"/>
  <c r="D49"/>
  <c r="D46"/>
  <c r="D39"/>
  <c r="F59" l="1"/>
  <c r="D57"/>
  <c r="F57" s="1"/>
  <c r="D54"/>
  <c r="D55" s="1"/>
  <c r="F58" l="1"/>
  <c r="H696" i="2"/>
  <c r="G695"/>
  <c r="G694" s="1"/>
  <c r="G693" s="1"/>
  <c r="G692" s="1"/>
  <c r="G691" s="1"/>
  <c r="F695"/>
  <c r="F694" s="1"/>
  <c r="H690"/>
  <c r="H689"/>
  <c r="G689"/>
  <c r="F689"/>
  <c r="G688"/>
  <c r="G687" s="1"/>
  <c r="F688"/>
  <c r="F687" s="1"/>
  <c r="H687" s="1"/>
  <c r="H686"/>
  <c r="H685"/>
  <c r="H684"/>
  <c r="G683"/>
  <c r="G682" s="1"/>
  <c r="G681" s="1"/>
  <c r="F683"/>
  <c r="H683" s="1"/>
  <c r="H678"/>
  <c r="G677"/>
  <c r="G676" s="1"/>
  <c r="G675" s="1"/>
  <c r="G674" s="1"/>
  <c r="G673" s="1"/>
  <c r="F677"/>
  <c r="H677" s="1"/>
  <c r="H672"/>
  <c r="G671"/>
  <c r="F671"/>
  <c r="H671" s="1"/>
  <c r="H670"/>
  <c r="G669"/>
  <c r="G668" s="1"/>
  <c r="G667" s="1"/>
  <c r="G666" s="1"/>
  <c r="F669"/>
  <c r="H669" s="1"/>
  <c r="F668"/>
  <c r="H668" s="1"/>
  <c r="H665"/>
  <c r="G664"/>
  <c r="F664"/>
  <c r="H664" s="1"/>
  <c r="H663"/>
  <c r="G662"/>
  <c r="F662"/>
  <c r="H662" s="1"/>
  <c r="H661"/>
  <c r="G660"/>
  <c r="F660"/>
  <c r="H657"/>
  <c r="G656"/>
  <c r="G655" s="1"/>
  <c r="G654" s="1"/>
  <c r="F656"/>
  <c r="F655" s="1"/>
  <c r="H655" s="1"/>
  <c r="H650"/>
  <c r="G649"/>
  <c r="G648" s="1"/>
  <c r="G647" s="1"/>
  <c r="G646" s="1"/>
  <c r="F649"/>
  <c r="H649" s="1"/>
  <c r="H645"/>
  <c r="G644"/>
  <c r="G643" s="1"/>
  <c r="G642" s="1"/>
  <c r="F644"/>
  <c r="F643" s="1"/>
  <c r="H643" s="1"/>
  <c r="H641"/>
  <c r="G640"/>
  <c r="F640"/>
  <c r="H640" s="1"/>
  <c r="H639"/>
  <c r="G638"/>
  <c r="G637" s="1"/>
  <c r="F638"/>
  <c r="F637" s="1"/>
  <c r="H634"/>
  <c r="G633"/>
  <c r="G632" s="1"/>
  <c r="F633"/>
  <c r="H633" s="1"/>
  <c r="H629"/>
  <c r="G628"/>
  <c r="G627" s="1"/>
  <c r="G626" s="1"/>
  <c r="G625" s="1"/>
  <c r="F628"/>
  <c r="H628" s="1"/>
  <c r="H624"/>
  <c r="H623"/>
  <c r="H622"/>
  <c r="G621"/>
  <c r="G620" s="1"/>
  <c r="G619" s="1"/>
  <c r="G618" s="1"/>
  <c r="F621"/>
  <c r="H621" s="1"/>
  <c r="H617"/>
  <c r="H616"/>
  <c r="G616"/>
  <c r="G611" s="1"/>
  <c r="F616"/>
  <c r="H615"/>
  <c r="H614"/>
  <c r="H613"/>
  <c r="G612"/>
  <c r="F612"/>
  <c r="H607"/>
  <c r="H606"/>
  <c r="G605"/>
  <c r="G604" s="1"/>
  <c r="F605"/>
  <c r="H605" s="1"/>
  <c r="H603"/>
  <c r="G602"/>
  <c r="F602"/>
  <c r="H602" s="1"/>
  <c r="H601"/>
  <c r="H600"/>
  <c r="H599"/>
  <c r="G598"/>
  <c r="F598"/>
  <c r="H598" s="1"/>
  <c r="H595"/>
  <c r="G594"/>
  <c r="G593" s="1"/>
  <c r="G592" s="1"/>
  <c r="F594"/>
  <c r="F593" s="1"/>
  <c r="H589"/>
  <c r="G588"/>
  <c r="G587" s="1"/>
  <c r="G586" s="1"/>
  <c r="F588"/>
  <c r="F587" s="1"/>
  <c r="H585"/>
  <c r="G584"/>
  <c r="G581" s="1"/>
  <c r="G580" s="1"/>
  <c r="F584"/>
  <c r="F581" s="1"/>
  <c r="H583"/>
  <c r="H582"/>
  <c r="H579"/>
  <c r="G578"/>
  <c r="G577" s="1"/>
  <c r="G576" s="1"/>
  <c r="F578"/>
  <c r="H578" s="1"/>
  <c r="H572"/>
  <c r="G571"/>
  <c r="F571"/>
  <c r="H571" s="1"/>
  <c r="H570"/>
  <c r="G569"/>
  <c r="F569"/>
  <c r="H569" s="1"/>
  <c r="H562"/>
  <c r="H561"/>
  <c r="G560"/>
  <c r="F560"/>
  <c r="H560" s="1"/>
  <c r="H559"/>
  <c r="H558"/>
  <c r="G557"/>
  <c r="F557"/>
  <c r="H557" s="1"/>
  <c r="H556"/>
  <c r="H555"/>
  <c r="G554"/>
  <c r="G553" s="1"/>
  <c r="G552" s="1"/>
  <c r="F554"/>
  <c r="H554" s="1"/>
  <c r="H551"/>
  <c r="G550"/>
  <c r="G549" s="1"/>
  <c r="G548" s="1"/>
  <c r="F550"/>
  <c r="F549" s="1"/>
  <c r="H544"/>
  <c r="H543"/>
  <c r="H542"/>
  <c r="H541"/>
  <c r="G540"/>
  <c r="F540"/>
  <c r="H540" s="1"/>
  <c r="H539"/>
  <c r="H538"/>
  <c r="H537"/>
  <c r="G536"/>
  <c r="F536"/>
  <c r="H533"/>
  <c r="H532"/>
  <c r="G531"/>
  <c r="G530" s="1"/>
  <c r="G529" s="1"/>
  <c r="F531"/>
  <c r="H531" s="1"/>
  <c r="H526"/>
  <c r="H525"/>
  <c r="H524"/>
  <c r="G523"/>
  <c r="F523"/>
  <c r="H523" s="1"/>
  <c r="H522"/>
  <c r="H521"/>
  <c r="H520"/>
  <c r="G519"/>
  <c r="F519"/>
  <c r="H519" s="1"/>
  <c r="H518"/>
  <c r="G517"/>
  <c r="F517"/>
  <c r="H517" s="1"/>
  <c r="H512"/>
  <c r="G511"/>
  <c r="F511"/>
  <c r="H511" s="1"/>
  <c r="H510"/>
  <c r="H509"/>
  <c r="G508"/>
  <c r="G507" s="1"/>
  <c r="G506" s="1"/>
  <c r="F508"/>
  <c r="F507" s="1"/>
  <c r="H505"/>
  <c r="G504"/>
  <c r="F504"/>
  <c r="H504" s="1"/>
  <c r="H503"/>
  <c r="G502"/>
  <c r="F502"/>
  <c r="H502" s="1"/>
  <c r="H501"/>
  <c r="G500"/>
  <c r="F500"/>
  <c r="H498"/>
  <c r="G497"/>
  <c r="F497"/>
  <c r="H497" s="1"/>
  <c r="H496"/>
  <c r="G495"/>
  <c r="F495"/>
  <c r="H495" s="1"/>
  <c r="H494"/>
  <c r="G493"/>
  <c r="F493"/>
  <c r="H493" s="1"/>
  <c r="H492"/>
  <c r="G491"/>
  <c r="F491"/>
  <c r="H491" s="1"/>
  <c r="H490"/>
  <c r="G489"/>
  <c r="F489"/>
  <c r="H489" s="1"/>
  <c r="H485"/>
  <c r="G484"/>
  <c r="G483" s="1"/>
  <c r="F484"/>
  <c r="H484" s="1"/>
  <c r="H481"/>
  <c r="G480"/>
  <c r="F480"/>
  <c r="H480" s="1"/>
  <c r="H479"/>
  <c r="G478"/>
  <c r="F478"/>
  <c r="H475"/>
  <c r="G474"/>
  <c r="F474"/>
  <c r="H474" s="1"/>
  <c r="H473"/>
  <c r="G472"/>
  <c r="F472"/>
  <c r="H472" s="1"/>
  <c r="H471"/>
  <c r="G470"/>
  <c r="F470"/>
  <c r="H470" s="1"/>
  <c r="H469"/>
  <c r="G468"/>
  <c r="F468"/>
  <c r="H468" s="1"/>
  <c r="H467"/>
  <c r="G466"/>
  <c r="F466"/>
  <c r="H466" s="1"/>
  <c r="H465"/>
  <c r="G464"/>
  <c r="F464"/>
  <c r="H462"/>
  <c r="G461"/>
  <c r="F461"/>
  <c r="H461" s="1"/>
  <c r="H460"/>
  <c r="G459"/>
  <c r="F459"/>
  <c r="H459" s="1"/>
  <c r="H452"/>
  <c r="H451"/>
  <c r="H450"/>
  <c r="G449"/>
  <c r="G448" s="1"/>
  <c r="G447" s="1"/>
  <c r="F449"/>
  <c r="H449" s="1"/>
  <c r="H446"/>
  <c r="H445"/>
  <c r="G444"/>
  <c r="G443" s="1"/>
  <c r="G442" s="1"/>
  <c r="F444"/>
  <c r="F443" s="1"/>
  <c r="H441"/>
  <c r="H440"/>
  <c r="G439"/>
  <c r="F439"/>
  <c r="H439" s="1"/>
  <c r="H438"/>
  <c r="G437"/>
  <c r="F437"/>
  <c r="H437" s="1"/>
  <c r="H434"/>
  <c r="G433"/>
  <c r="F433"/>
  <c r="H433" s="1"/>
  <c r="H432"/>
  <c r="G431"/>
  <c r="F431"/>
  <c r="H431" s="1"/>
  <c r="H425"/>
  <c r="H424"/>
  <c r="G423"/>
  <c r="G422" s="1"/>
  <c r="G421" s="1"/>
  <c r="G420" s="1"/>
  <c r="F423"/>
  <c r="H423" s="1"/>
  <c r="H418"/>
  <c r="G417"/>
  <c r="G416" s="1"/>
  <c r="G415" s="1"/>
  <c r="G414" s="1"/>
  <c r="G413" s="1"/>
  <c r="F417"/>
  <c r="H417" s="1"/>
  <c r="H412"/>
  <c r="H411"/>
  <c r="H410"/>
  <c r="G409"/>
  <c r="G408" s="1"/>
  <c r="G407" s="1"/>
  <c r="G406" s="1"/>
  <c r="G405" s="1"/>
  <c r="F409"/>
  <c r="F408" s="1"/>
  <c r="H404"/>
  <c r="G403"/>
  <c r="F403"/>
  <c r="H403" s="1"/>
  <c r="H402"/>
  <c r="G401"/>
  <c r="F401"/>
  <c r="H401" s="1"/>
  <c r="H397"/>
  <c r="G396"/>
  <c r="F396"/>
  <c r="H396" s="1"/>
  <c r="H395"/>
  <c r="G394"/>
  <c r="F394"/>
  <c r="H394" s="1"/>
  <c r="H393"/>
  <c r="G392"/>
  <c r="F392"/>
  <c r="H392" s="1"/>
  <c r="H391"/>
  <c r="G390"/>
  <c r="F390"/>
  <c r="H390" s="1"/>
  <c r="H389"/>
  <c r="G388"/>
  <c r="F388"/>
  <c r="H383"/>
  <c r="G382"/>
  <c r="G381" s="1"/>
  <c r="G380" s="1"/>
  <c r="G379" s="1"/>
  <c r="F382"/>
  <c r="F381" s="1"/>
  <c r="H378"/>
  <c r="H377"/>
  <c r="G376"/>
  <c r="G375" s="1"/>
  <c r="G374" s="1"/>
  <c r="F376"/>
  <c r="H376" s="1"/>
  <c r="H372"/>
  <c r="G371"/>
  <c r="G370" s="1"/>
  <c r="F371"/>
  <c r="F370" s="1"/>
  <c r="H370" s="1"/>
  <c r="H369"/>
  <c r="G368"/>
  <c r="G367" s="1"/>
  <c r="F368"/>
  <c r="H368" s="1"/>
  <c r="H364"/>
  <c r="G363"/>
  <c r="G362" s="1"/>
  <c r="G361" s="1"/>
  <c r="G360" s="1"/>
  <c r="F363"/>
  <c r="H363" s="1"/>
  <c r="H359"/>
  <c r="G358"/>
  <c r="G357" s="1"/>
  <c r="F358"/>
  <c r="F357" s="1"/>
  <c r="H354"/>
  <c r="G353"/>
  <c r="G352" s="1"/>
  <c r="G351" s="1"/>
  <c r="G350" s="1"/>
  <c r="F353"/>
  <c r="H353" s="1"/>
  <c r="H349"/>
  <c r="G348"/>
  <c r="F348"/>
  <c r="H348" s="1"/>
  <c r="H347"/>
  <c r="G346"/>
  <c r="F346"/>
  <c r="H346" s="1"/>
  <c r="H345"/>
  <c r="G344"/>
  <c r="F344"/>
  <c r="H344" s="1"/>
  <c r="H339"/>
  <c r="G338"/>
  <c r="F338"/>
  <c r="H338" s="1"/>
  <c r="H337"/>
  <c r="G336"/>
  <c r="F336"/>
  <c r="H336" s="1"/>
  <c r="H331"/>
  <c r="G330"/>
  <c r="F330"/>
  <c r="H330" s="1"/>
  <c r="H329"/>
  <c r="G328"/>
  <c r="F328"/>
  <c r="H328" s="1"/>
  <c r="H322"/>
  <c r="H321"/>
  <c r="G320"/>
  <c r="F320"/>
  <c r="H320" s="1"/>
  <c r="H319"/>
  <c r="H318"/>
  <c r="H317"/>
  <c r="G316"/>
  <c r="F316"/>
  <c r="H311"/>
  <c r="G310"/>
  <c r="F310"/>
  <c r="H310" s="1"/>
  <c r="H309"/>
  <c r="G308"/>
  <c r="F308"/>
  <c r="H305"/>
  <c r="G304"/>
  <c r="G303" s="1"/>
  <c r="G302" s="1"/>
  <c r="F304"/>
  <c r="F303" s="1"/>
  <c r="H303" s="1"/>
  <c r="H301"/>
  <c r="H300"/>
  <c r="H299"/>
  <c r="G298"/>
  <c r="G297" s="1"/>
  <c r="G296" s="1"/>
  <c r="F298"/>
  <c r="H298" s="1"/>
  <c r="H293"/>
  <c r="G292"/>
  <c r="G291" s="1"/>
  <c r="G290" s="1"/>
  <c r="G289" s="1"/>
  <c r="F292"/>
  <c r="H292" s="1"/>
  <c r="H288"/>
  <c r="G287"/>
  <c r="G286" s="1"/>
  <c r="G285" s="1"/>
  <c r="G284" s="1"/>
  <c r="F287"/>
  <c r="H287" s="1"/>
  <c r="H283"/>
  <c r="G282"/>
  <c r="G281" s="1"/>
  <c r="G280" s="1"/>
  <c r="G279" s="1"/>
  <c r="F282"/>
  <c r="F281" s="1"/>
  <c r="H277"/>
  <c r="G276"/>
  <c r="F276"/>
  <c r="H276" s="1"/>
  <c r="H275"/>
  <c r="G274"/>
  <c r="F274"/>
  <c r="H274" s="1"/>
  <c r="H273"/>
  <c r="G272"/>
  <c r="F272"/>
  <c r="H272" s="1"/>
  <c r="H271"/>
  <c r="G270"/>
  <c r="F270"/>
  <c r="H268"/>
  <c r="G267"/>
  <c r="G266" s="1"/>
  <c r="F267"/>
  <c r="H267" s="1"/>
  <c r="H263"/>
  <c r="G262"/>
  <c r="G261" s="1"/>
  <c r="F262"/>
  <c r="F261" s="1"/>
  <c r="H260"/>
  <c r="G259"/>
  <c r="G258" s="1"/>
  <c r="G257" s="1"/>
  <c r="G256" s="1"/>
  <c r="F259"/>
  <c r="H259" s="1"/>
  <c r="H254"/>
  <c r="G253"/>
  <c r="F253"/>
  <c r="H253" s="1"/>
  <c r="H252"/>
  <c r="G251"/>
  <c r="F251"/>
  <c r="H251" s="1"/>
  <c r="H250"/>
  <c r="G249"/>
  <c r="F249"/>
  <c r="H249" s="1"/>
  <c r="H248"/>
  <c r="G247"/>
  <c r="F247"/>
  <c r="H247" s="1"/>
  <c r="H244"/>
  <c r="G243"/>
  <c r="G242" s="1"/>
  <c r="G241" s="1"/>
  <c r="F243"/>
  <c r="H243" s="1"/>
  <c r="H239"/>
  <c r="G238"/>
  <c r="G237" s="1"/>
  <c r="F238"/>
  <c r="H238" s="1"/>
  <c r="H236"/>
  <c r="G235"/>
  <c r="F235"/>
  <c r="H235" s="1"/>
  <c r="H234"/>
  <c r="G233"/>
  <c r="F233"/>
  <c r="H233" s="1"/>
  <c r="H228"/>
  <c r="H227"/>
  <c r="H226"/>
  <c r="G225"/>
  <c r="G224" s="1"/>
  <c r="G223" s="1"/>
  <c r="G222" s="1"/>
  <c r="F225"/>
  <c r="H225" s="1"/>
  <c r="H221"/>
  <c r="G220"/>
  <c r="F220"/>
  <c r="H220" s="1"/>
  <c r="H219"/>
  <c r="G218"/>
  <c r="F218"/>
  <c r="H218" s="1"/>
  <c r="H217"/>
  <c r="G216"/>
  <c r="F216"/>
  <c r="H216" s="1"/>
  <c r="H215"/>
  <c r="G214"/>
  <c r="F214"/>
  <c r="H214" s="1"/>
  <c r="H213"/>
  <c r="G212"/>
  <c r="F212"/>
  <c r="H212" s="1"/>
  <c r="H211"/>
  <c r="G210"/>
  <c r="F210"/>
  <c r="H210" s="1"/>
  <c r="H209"/>
  <c r="G208"/>
  <c r="F208"/>
  <c r="H203"/>
  <c r="G202"/>
  <c r="G201" s="1"/>
  <c r="G200" s="1"/>
  <c r="G199" s="1"/>
  <c r="F202"/>
  <c r="F201" s="1"/>
  <c r="H198"/>
  <c r="G197"/>
  <c r="G196" s="1"/>
  <c r="G195" s="1"/>
  <c r="F197"/>
  <c r="H197" s="1"/>
  <c r="H194"/>
  <c r="G193"/>
  <c r="G192" s="1"/>
  <c r="G191" s="1"/>
  <c r="F193"/>
  <c r="H193" s="1"/>
  <c r="H187"/>
  <c r="G186"/>
  <c r="F186"/>
  <c r="H186" s="1"/>
  <c r="H185"/>
  <c r="G184"/>
  <c r="F184"/>
  <c r="H184" s="1"/>
  <c r="H183"/>
  <c r="G182"/>
  <c r="F182"/>
  <c r="H182" s="1"/>
  <c r="H181"/>
  <c r="G180"/>
  <c r="F180"/>
  <c r="H180" s="1"/>
  <c r="H179"/>
  <c r="G178"/>
  <c r="F178"/>
  <c r="H178" s="1"/>
  <c r="H177"/>
  <c r="G176"/>
  <c r="F176"/>
  <c r="H176" s="1"/>
  <c r="H175"/>
  <c r="G174"/>
  <c r="F174"/>
  <c r="H174" s="1"/>
  <c r="H171"/>
  <c r="G170"/>
  <c r="F170"/>
  <c r="H170" s="1"/>
  <c r="H169"/>
  <c r="G168"/>
  <c r="F168"/>
  <c r="H168" s="1"/>
  <c r="H167"/>
  <c r="H166"/>
  <c r="H165"/>
  <c r="G164"/>
  <c r="F164"/>
  <c r="H164" s="1"/>
  <c r="H160"/>
  <c r="G159"/>
  <c r="F159"/>
  <c r="H159" s="1"/>
  <c r="H158"/>
  <c r="G157"/>
  <c r="F157"/>
  <c r="H155"/>
  <c r="G154"/>
  <c r="G153" s="1"/>
  <c r="F154"/>
  <c r="H154" s="1"/>
  <c r="H150"/>
  <c r="G149"/>
  <c r="G148" s="1"/>
  <c r="G147" s="1"/>
  <c r="G146" s="1"/>
  <c r="F149"/>
  <c r="H149" s="1"/>
  <c r="H145"/>
  <c r="H144"/>
  <c r="G143"/>
  <c r="F143"/>
  <c r="H143" s="1"/>
  <c r="H142"/>
  <c r="G141"/>
  <c r="F141"/>
  <c r="H141" s="1"/>
  <c r="H140"/>
  <c r="G139"/>
  <c r="F139"/>
  <c r="H139" s="1"/>
  <c r="H138"/>
  <c r="G137"/>
  <c r="F137"/>
  <c r="H137" s="1"/>
  <c r="H136"/>
  <c r="G135"/>
  <c r="F135"/>
  <c r="H135" s="1"/>
  <c r="H134"/>
  <c r="G133"/>
  <c r="F133"/>
  <c r="H133" s="1"/>
  <c r="H132"/>
  <c r="G131"/>
  <c r="F131"/>
  <c r="H131" s="1"/>
  <c r="H130"/>
  <c r="G129"/>
  <c r="F129"/>
  <c r="H129" s="1"/>
  <c r="H128"/>
  <c r="G127"/>
  <c r="F127"/>
  <c r="H127" s="1"/>
  <c r="H126"/>
  <c r="G125"/>
  <c r="F125"/>
  <c r="H125" s="1"/>
  <c r="H124"/>
  <c r="G123"/>
  <c r="F123"/>
  <c r="H123" s="1"/>
  <c r="H118"/>
  <c r="G117"/>
  <c r="F117"/>
  <c r="H117" s="1"/>
  <c r="H116"/>
  <c r="G115"/>
  <c r="F115"/>
  <c r="H115" s="1"/>
  <c r="H114"/>
  <c r="G113"/>
  <c r="F113"/>
  <c r="H113" s="1"/>
  <c r="H112"/>
  <c r="G111"/>
  <c r="F111"/>
  <c r="H111" s="1"/>
  <c r="H110"/>
  <c r="G109"/>
  <c r="F109"/>
  <c r="H109" s="1"/>
  <c r="H104"/>
  <c r="G103"/>
  <c r="G102" s="1"/>
  <c r="G101" s="1"/>
  <c r="G100" s="1"/>
  <c r="G99" s="1"/>
  <c r="F103"/>
  <c r="H103" s="1"/>
  <c r="H97"/>
  <c r="H96"/>
  <c r="G95"/>
  <c r="F95"/>
  <c r="H95" s="1"/>
  <c r="H94"/>
  <c r="G93"/>
  <c r="F93"/>
  <c r="H93" s="1"/>
  <c r="H89"/>
  <c r="G88"/>
  <c r="G87" s="1"/>
  <c r="G86" s="1"/>
  <c r="F88"/>
  <c r="H88" s="1"/>
  <c r="F87"/>
  <c r="H87" s="1"/>
  <c r="H85"/>
  <c r="G84"/>
  <c r="F84"/>
  <c r="F83" s="1"/>
  <c r="H83" s="1"/>
  <c r="G83"/>
  <c r="H82"/>
  <c r="H81"/>
  <c r="H80"/>
  <c r="G79"/>
  <c r="F79"/>
  <c r="H79" s="1"/>
  <c r="H78"/>
  <c r="H77"/>
  <c r="H76"/>
  <c r="H75"/>
  <c r="H74"/>
  <c r="G73"/>
  <c r="F73"/>
  <c r="H73" s="1"/>
  <c r="H72"/>
  <c r="H71"/>
  <c r="H70"/>
  <c r="G69"/>
  <c r="F69"/>
  <c r="H69" s="1"/>
  <c r="H68"/>
  <c r="G67"/>
  <c r="F67"/>
  <c r="H67" s="1"/>
  <c r="H66"/>
  <c r="G65"/>
  <c r="F65"/>
  <c r="H65" s="1"/>
  <c r="H62"/>
  <c r="H61"/>
  <c r="G60"/>
  <c r="F60"/>
  <c r="H60" s="1"/>
  <c r="G59"/>
  <c r="G58" s="1"/>
  <c r="H57"/>
  <c r="H56"/>
  <c r="G55"/>
  <c r="F55"/>
  <c r="H55" s="1"/>
  <c r="H54"/>
  <c r="H53"/>
  <c r="G52"/>
  <c r="F52"/>
  <c r="H52" s="1"/>
  <c r="H51"/>
  <c r="H50"/>
  <c r="G49"/>
  <c r="F49"/>
  <c r="H49" s="1"/>
  <c r="H47"/>
  <c r="H46"/>
  <c r="H45"/>
  <c r="H44"/>
  <c r="G44"/>
  <c r="G43" s="1"/>
  <c r="F43"/>
  <c r="H43" s="1"/>
  <c r="H41"/>
  <c r="G40"/>
  <c r="G39" s="1"/>
  <c r="G38" s="1"/>
  <c r="F40"/>
  <c r="H40" s="1"/>
  <c r="H35"/>
  <c r="G34"/>
  <c r="G33" s="1"/>
  <c r="G32" s="1"/>
  <c r="G31" s="1"/>
  <c r="F34"/>
  <c r="H34" s="1"/>
  <c r="H30"/>
  <c r="G29"/>
  <c r="G28" s="1"/>
  <c r="G27" s="1"/>
  <c r="F29"/>
  <c r="H29" s="1"/>
  <c r="H26"/>
  <c r="G25"/>
  <c r="F25"/>
  <c r="H25" s="1"/>
  <c r="H24"/>
  <c r="H23"/>
  <c r="H22"/>
  <c r="G21"/>
  <c r="F21"/>
  <c r="H21" s="1"/>
  <c r="H20"/>
  <c r="G19"/>
  <c r="F19"/>
  <c r="H19" s="1"/>
  <c r="H18"/>
  <c r="G17"/>
  <c r="F17"/>
  <c r="H17" s="1"/>
  <c r="H16"/>
  <c r="G15"/>
  <c r="F15"/>
  <c r="H15" s="1"/>
  <c r="F307" l="1"/>
  <c r="G327"/>
  <c r="G326" s="1"/>
  <c r="G325" s="1"/>
  <c r="G324" s="1"/>
  <c r="G343"/>
  <c r="G342" s="1"/>
  <c r="G341" s="1"/>
  <c r="F237"/>
  <c r="H237" s="1"/>
  <c r="G246"/>
  <c r="G245" s="1"/>
  <c r="G477"/>
  <c r="G476" s="1"/>
  <c r="G499"/>
  <c r="G568"/>
  <c r="G567" s="1"/>
  <c r="G566" s="1"/>
  <c r="G565" s="1"/>
  <c r="G564" s="1"/>
  <c r="G156"/>
  <c r="G152" s="1"/>
  <c r="F577"/>
  <c r="H577" s="1"/>
  <c r="G597"/>
  <c r="G596" s="1"/>
  <c r="G591" s="1"/>
  <c r="G590" s="1"/>
  <c r="G335"/>
  <c r="G334" s="1"/>
  <c r="G333" s="1"/>
  <c r="G332" s="1"/>
  <c r="F335"/>
  <c r="H335" s="1"/>
  <c r="F430"/>
  <c r="F429" s="1"/>
  <c r="F604"/>
  <c r="H604" s="1"/>
  <c r="G92"/>
  <c r="G91" s="1"/>
  <c r="G90" s="1"/>
  <c r="F156"/>
  <c r="H156" s="1"/>
  <c r="F258"/>
  <c r="H258" s="1"/>
  <c r="G269"/>
  <c r="G278"/>
  <c r="F297"/>
  <c r="H297" s="1"/>
  <c r="F458"/>
  <c r="H458" s="1"/>
  <c r="G463"/>
  <c r="F463"/>
  <c r="H463" s="1"/>
  <c r="F173"/>
  <c r="H173" s="1"/>
  <c r="F400"/>
  <c r="H400" s="1"/>
  <c r="F477"/>
  <c r="F476" s="1"/>
  <c r="H476" s="1"/>
  <c r="F499"/>
  <c r="H499" s="1"/>
  <c r="G636"/>
  <c r="H644"/>
  <c r="H656"/>
  <c r="G108"/>
  <c r="G107" s="1"/>
  <c r="G106" s="1"/>
  <c r="G105" s="1"/>
  <c r="F148"/>
  <c r="H148" s="1"/>
  <c r="F153"/>
  <c r="H153" s="1"/>
  <c r="G173"/>
  <c r="G172" s="1"/>
  <c r="F192"/>
  <c r="H192" s="1"/>
  <c r="G366"/>
  <c r="G365" s="1"/>
  <c r="G659"/>
  <c r="G658" s="1"/>
  <c r="G64"/>
  <c r="G63" s="1"/>
  <c r="F232"/>
  <c r="G307"/>
  <c r="G306" s="1"/>
  <c r="F33"/>
  <c r="F32" s="1"/>
  <c r="G122"/>
  <c r="G121" s="1"/>
  <c r="G120" s="1"/>
  <c r="G119" s="1"/>
  <c r="G163"/>
  <c r="G162" s="1"/>
  <c r="F242"/>
  <c r="F241" s="1"/>
  <c r="C43" i="1" s="1"/>
  <c r="E43" s="1"/>
  <c r="F246" i="2"/>
  <c r="H246" s="1"/>
  <c r="F286"/>
  <c r="H286" s="1"/>
  <c r="F291"/>
  <c r="H291" s="1"/>
  <c r="H304"/>
  <c r="F343"/>
  <c r="H343" s="1"/>
  <c r="F362"/>
  <c r="H362" s="1"/>
  <c r="F367"/>
  <c r="H367" s="1"/>
  <c r="H371"/>
  <c r="G387"/>
  <c r="G386" s="1"/>
  <c r="G385" s="1"/>
  <c r="G400"/>
  <c r="G399" s="1"/>
  <c r="G398" s="1"/>
  <c r="H409"/>
  <c r="G458"/>
  <c r="G457" s="1"/>
  <c r="G456" s="1"/>
  <c r="G455" s="1"/>
  <c r="H464"/>
  <c r="H500"/>
  <c r="F568"/>
  <c r="F567" s="1"/>
  <c r="H567" s="1"/>
  <c r="F611"/>
  <c r="H611" s="1"/>
  <c r="H688"/>
  <c r="G207"/>
  <c r="G206" s="1"/>
  <c r="G205" s="1"/>
  <c r="G204" s="1"/>
  <c r="F224"/>
  <c r="H224" s="1"/>
  <c r="F231"/>
  <c r="F230" s="1"/>
  <c r="F266"/>
  <c r="H266" s="1"/>
  <c r="G436"/>
  <c r="G435" s="1"/>
  <c r="G516"/>
  <c r="G515" s="1"/>
  <c r="G514" s="1"/>
  <c r="G513" s="1"/>
  <c r="G535"/>
  <c r="G534" s="1"/>
  <c r="G528" s="1"/>
  <c r="G527" s="1"/>
  <c r="G315"/>
  <c r="G314" s="1"/>
  <c r="G313" s="1"/>
  <c r="F682"/>
  <c r="H682" s="1"/>
  <c r="H157"/>
  <c r="F488"/>
  <c r="F487" s="1"/>
  <c r="H487" s="1"/>
  <c r="F535"/>
  <c r="F534" s="1"/>
  <c r="G635"/>
  <c r="G631" s="1"/>
  <c r="G630" s="1"/>
  <c r="F659"/>
  <c r="F658" s="1"/>
  <c r="H658" s="1"/>
  <c r="G265"/>
  <c r="G264" s="1"/>
  <c r="G255" s="1"/>
  <c r="G680"/>
  <c r="G679" s="1"/>
  <c r="H408"/>
  <c r="F407"/>
  <c r="H694"/>
  <c r="F693"/>
  <c r="G547"/>
  <c r="G546" s="1"/>
  <c r="G545" s="1"/>
  <c r="G575"/>
  <c r="G574" s="1"/>
  <c r="G14"/>
  <c r="G13" s="1"/>
  <c r="G12" s="1"/>
  <c r="G11" s="1"/>
  <c r="F327"/>
  <c r="F352"/>
  <c r="F351" s="1"/>
  <c r="H351" s="1"/>
  <c r="F436"/>
  <c r="F530"/>
  <c r="F627"/>
  <c r="F667"/>
  <c r="F676"/>
  <c r="F681"/>
  <c r="H695"/>
  <c r="G653"/>
  <c r="G652" s="1"/>
  <c r="G651" s="1"/>
  <c r="F86"/>
  <c r="H86" s="1"/>
  <c r="F152"/>
  <c r="H152" s="1"/>
  <c r="F207"/>
  <c r="H207" s="1"/>
  <c r="G240"/>
  <c r="F269"/>
  <c r="H269" s="1"/>
  <c r="F290"/>
  <c r="H290" s="1"/>
  <c r="F302"/>
  <c r="F334"/>
  <c r="F333" s="1"/>
  <c r="F332" s="1"/>
  <c r="H332" s="1"/>
  <c r="G373"/>
  <c r="F416"/>
  <c r="F415" s="1"/>
  <c r="H415" s="1"/>
  <c r="F422"/>
  <c r="F421" s="1"/>
  <c r="F420" s="1"/>
  <c r="F448"/>
  <c r="F447" s="1"/>
  <c r="H447" s="1"/>
  <c r="G610"/>
  <c r="G609" s="1"/>
  <c r="F632"/>
  <c r="F642"/>
  <c r="H642" s="1"/>
  <c r="F28"/>
  <c r="H28" s="1"/>
  <c r="G48"/>
  <c r="G42" s="1"/>
  <c r="F59"/>
  <c r="F92"/>
  <c r="F91" s="1"/>
  <c r="H91" s="1"/>
  <c r="F102"/>
  <c r="F101" s="1"/>
  <c r="F100" s="1"/>
  <c r="F108"/>
  <c r="F107" s="1"/>
  <c r="H107" s="1"/>
  <c r="F122"/>
  <c r="F121" s="1"/>
  <c r="F120" s="1"/>
  <c r="F147"/>
  <c r="F196"/>
  <c r="F195" s="1"/>
  <c r="H195" s="1"/>
  <c r="G232"/>
  <c r="G231" s="1"/>
  <c r="G230" s="1"/>
  <c r="G229" s="1"/>
  <c r="F285"/>
  <c r="F315"/>
  <c r="H315" s="1"/>
  <c r="F375"/>
  <c r="F387"/>
  <c r="F386" s="1"/>
  <c r="F399"/>
  <c r="G430"/>
  <c r="G429" s="1"/>
  <c r="F483"/>
  <c r="H483" s="1"/>
  <c r="G488"/>
  <c r="H584"/>
  <c r="F620"/>
  <c r="F619" s="1"/>
  <c r="H619" s="1"/>
  <c r="F648"/>
  <c r="F647" s="1"/>
  <c r="H647" s="1"/>
  <c r="F654"/>
  <c r="H654" s="1"/>
  <c r="H261"/>
  <c r="H101"/>
  <c r="F280"/>
  <c r="H281"/>
  <c r="H357"/>
  <c r="F586"/>
  <c r="H586" s="1"/>
  <c r="H587"/>
  <c r="F14"/>
  <c r="F39"/>
  <c r="G190"/>
  <c r="G189" s="1"/>
  <c r="G428"/>
  <c r="G427" s="1"/>
  <c r="G426" s="1"/>
  <c r="G419" s="1"/>
  <c r="F200"/>
  <c r="H201"/>
  <c r="H241"/>
  <c r="F350"/>
  <c r="H350" s="1"/>
  <c r="H535"/>
  <c r="F636"/>
  <c r="H637"/>
  <c r="H33"/>
  <c r="F306"/>
  <c r="H306" s="1"/>
  <c r="H307"/>
  <c r="F380"/>
  <c r="H381"/>
  <c r="H429"/>
  <c r="F506"/>
  <c r="H506" s="1"/>
  <c r="H507"/>
  <c r="F566"/>
  <c r="F580"/>
  <c r="H580" s="1"/>
  <c r="H581"/>
  <c r="G295"/>
  <c r="G294" s="1"/>
  <c r="G340"/>
  <c r="F442"/>
  <c r="H442" s="1"/>
  <c r="H443"/>
  <c r="F548"/>
  <c r="H549"/>
  <c r="F592"/>
  <c r="H593"/>
  <c r="G356"/>
  <c r="F163"/>
  <c r="F553"/>
  <c r="F597"/>
  <c r="F48"/>
  <c r="F64"/>
  <c r="H84"/>
  <c r="H102"/>
  <c r="H202"/>
  <c r="H208"/>
  <c r="H232"/>
  <c r="H262"/>
  <c r="H270"/>
  <c r="H282"/>
  <c r="H308"/>
  <c r="H316"/>
  <c r="H334"/>
  <c r="H358"/>
  <c r="H382"/>
  <c r="H388"/>
  <c r="H416"/>
  <c r="H430"/>
  <c r="H444"/>
  <c r="H478"/>
  <c r="H488"/>
  <c r="H508"/>
  <c r="F516"/>
  <c r="H536"/>
  <c r="H550"/>
  <c r="H588"/>
  <c r="H594"/>
  <c r="H612"/>
  <c r="H632"/>
  <c r="H638"/>
  <c r="H660"/>
  <c r="F206" l="1"/>
  <c r="F361"/>
  <c r="H361" s="1"/>
  <c r="F576"/>
  <c r="H421"/>
  <c r="F414"/>
  <c r="F413" s="1"/>
  <c r="H413" s="1"/>
  <c r="H92"/>
  <c r="H333"/>
  <c r="F223"/>
  <c r="H223" s="1"/>
  <c r="G608"/>
  <c r="H231"/>
  <c r="H121"/>
  <c r="F342"/>
  <c r="F341" s="1"/>
  <c r="H341" s="1"/>
  <c r="G573"/>
  <c r="G563" s="1"/>
  <c r="G487"/>
  <c r="G486" s="1"/>
  <c r="G482" s="1"/>
  <c r="G454" s="1"/>
  <c r="G453" s="1"/>
  <c r="H122"/>
  <c r="H477"/>
  <c r="F457"/>
  <c r="H457" s="1"/>
  <c r="F245"/>
  <c r="H245" s="1"/>
  <c r="F27"/>
  <c r="H27" s="1"/>
  <c r="H387"/>
  <c r="H242"/>
  <c r="H196"/>
  <c r="H659"/>
  <c r="G323"/>
  <c r="F257"/>
  <c r="H257" s="1"/>
  <c r="F366"/>
  <c r="F265"/>
  <c r="F264" s="1"/>
  <c r="F191"/>
  <c r="H191" s="1"/>
  <c r="H620"/>
  <c r="H568"/>
  <c r="H448"/>
  <c r="H352"/>
  <c r="H108"/>
  <c r="G188"/>
  <c r="F618"/>
  <c r="H618" s="1"/>
  <c r="F296"/>
  <c r="F295" s="1"/>
  <c r="F172"/>
  <c r="H172" s="1"/>
  <c r="G161"/>
  <c r="G151" s="1"/>
  <c r="G98" s="1"/>
  <c r="F90"/>
  <c r="H90" s="1"/>
  <c r="C20" i="1"/>
  <c r="E20" s="1"/>
  <c r="F289" i="2"/>
  <c r="H289" s="1"/>
  <c r="C53" i="1"/>
  <c r="E53" s="1"/>
  <c r="F646" i="2"/>
  <c r="H646" s="1"/>
  <c r="G37"/>
  <c r="G384"/>
  <c r="G355" s="1"/>
  <c r="F575"/>
  <c r="H575" s="1"/>
  <c r="H399"/>
  <c r="F398"/>
  <c r="H398" s="1"/>
  <c r="H530"/>
  <c r="F529"/>
  <c r="H529" s="1"/>
  <c r="H327"/>
  <c r="F326"/>
  <c r="F360"/>
  <c r="H285"/>
  <c r="F284"/>
  <c r="H147"/>
  <c r="F146"/>
  <c r="H146" s="1"/>
  <c r="H302"/>
  <c r="C17" i="1"/>
  <c r="E17" s="1"/>
  <c r="H681" i="2"/>
  <c r="F680"/>
  <c r="H627"/>
  <c r="F626"/>
  <c r="H648"/>
  <c r="H576"/>
  <c r="H422"/>
  <c r="F486"/>
  <c r="H486" s="1"/>
  <c r="F314"/>
  <c r="H314" s="1"/>
  <c r="F190"/>
  <c r="H190" s="1"/>
  <c r="F106"/>
  <c r="F105" s="1"/>
  <c r="H375"/>
  <c r="F374"/>
  <c r="H374" s="1"/>
  <c r="H436"/>
  <c r="F435"/>
  <c r="H435" s="1"/>
  <c r="F222"/>
  <c r="H222" s="1"/>
  <c r="H407"/>
  <c r="F406"/>
  <c r="H667"/>
  <c r="F666"/>
  <c r="H59"/>
  <c r="F58"/>
  <c r="H676"/>
  <c r="F675"/>
  <c r="H693"/>
  <c r="C16" i="1"/>
  <c r="E16" s="1"/>
  <c r="F692" i="2"/>
  <c r="F574"/>
  <c r="C40" i="1" s="1"/>
  <c r="E40" s="1"/>
  <c r="F552" i="2"/>
  <c r="H552" s="1"/>
  <c r="H553"/>
  <c r="H516"/>
  <c r="F515"/>
  <c r="F596"/>
  <c r="H596" s="1"/>
  <c r="H597"/>
  <c r="H14"/>
  <c r="F13"/>
  <c r="C12" i="1" s="1"/>
  <c r="E12" s="1"/>
  <c r="F653" i="2"/>
  <c r="H48"/>
  <c r="F42"/>
  <c r="H592"/>
  <c r="H414"/>
  <c r="H566"/>
  <c r="F565"/>
  <c r="H230"/>
  <c r="F229"/>
  <c r="H229" s="1"/>
  <c r="H636"/>
  <c r="F635"/>
  <c r="H534"/>
  <c r="H200"/>
  <c r="F199"/>
  <c r="H199" s="1"/>
  <c r="H206"/>
  <c r="F205"/>
  <c r="F162"/>
  <c r="H163"/>
  <c r="F38"/>
  <c r="C11" i="1" s="1"/>
  <c r="E11" s="1"/>
  <c r="H39" i="2"/>
  <c r="F63"/>
  <c r="H64"/>
  <c r="H548"/>
  <c r="H420"/>
  <c r="H380"/>
  <c r="F379"/>
  <c r="F31"/>
  <c r="H31" s="1"/>
  <c r="H32"/>
  <c r="H386"/>
  <c r="F385"/>
  <c r="H280"/>
  <c r="F279"/>
  <c r="C50" i="1" s="1"/>
  <c r="E50" s="1"/>
  <c r="H120" i="2"/>
  <c r="H100"/>
  <c r="F99"/>
  <c r="C25" i="1" s="1"/>
  <c r="E25" s="1"/>
  <c r="F340" i="2"/>
  <c r="F119" l="1"/>
  <c r="H119" s="1"/>
  <c r="H265"/>
  <c r="F456"/>
  <c r="F256"/>
  <c r="C47" i="1" s="1"/>
  <c r="E47" s="1"/>
  <c r="F240" i="2"/>
  <c r="H240" s="1"/>
  <c r="F313"/>
  <c r="H313" s="1"/>
  <c r="H342"/>
  <c r="F365"/>
  <c r="H365" s="1"/>
  <c r="H366"/>
  <c r="F428"/>
  <c r="F427" s="1"/>
  <c r="C22" i="1" s="1"/>
  <c r="E22" s="1"/>
  <c r="G312" i="2"/>
  <c r="G698" s="1"/>
  <c r="F482"/>
  <c r="C36" i="1" s="1"/>
  <c r="E36" s="1"/>
  <c r="C15"/>
  <c r="E15" s="1"/>
  <c r="H296" i="2"/>
  <c r="G36"/>
  <c r="H340"/>
  <c r="C27" i="1"/>
  <c r="E27" s="1"/>
  <c r="H666" i="2"/>
  <c r="C19" i="1"/>
  <c r="H106" i="2"/>
  <c r="F547"/>
  <c r="F546" s="1"/>
  <c r="C45" i="1" s="1"/>
  <c r="E45" s="1"/>
  <c r="F591" i="2"/>
  <c r="F590" s="1"/>
  <c r="H264"/>
  <c r="C48" i="1"/>
  <c r="E48" s="1"/>
  <c r="H482" i="2"/>
  <c r="H105"/>
  <c r="C26" i="1"/>
  <c r="E26" s="1"/>
  <c r="H284" i="2"/>
  <c r="C52" i="1"/>
  <c r="E52" s="1"/>
  <c r="H63" i="2"/>
  <c r="H58"/>
  <c r="C14" i="1"/>
  <c r="E14" s="1"/>
  <c r="F405" i="2"/>
  <c r="H406"/>
  <c r="F679"/>
  <c r="H679" s="1"/>
  <c r="H680"/>
  <c r="H360"/>
  <c r="H42"/>
  <c r="C13" i="1"/>
  <c r="E13" s="1"/>
  <c r="F691" i="2"/>
  <c r="H691" s="1"/>
  <c r="H692"/>
  <c r="F528"/>
  <c r="F527" s="1"/>
  <c r="H675"/>
  <c r="F674"/>
  <c r="C51" i="1" s="1"/>
  <c r="E51" s="1"/>
  <c r="F625" i="2"/>
  <c r="H626"/>
  <c r="F325"/>
  <c r="H326"/>
  <c r="F278"/>
  <c r="H278" s="1"/>
  <c r="H279"/>
  <c r="H379"/>
  <c r="F373"/>
  <c r="H456"/>
  <c r="F455"/>
  <c r="C35" i="1" s="1"/>
  <c r="E35" s="1"/>
  <c r="F204" i="2"/>
  <c r="H204" s="1"/>
  <c r="H205"/>
  <c r="F384"/>
  <c r="H385"/>
  <c r="F652"/>
  <c r="C44" i="1" s="1"/>
  <c r="E44" s="1"/>
  <c r="H653" i="2"/>
  <c r="H574"/>
  <c r="F37"/>
  <c r="H38"/>
  <c r="F564"/>
  <c r="H565"/>
  <c r="F12"/>
  <c r="H13"/>
  <c r="H99"/>
  <c r="H547"/>
  <c r="F255"/>
  <c r="H255" s="1"/>
  <c r="H256"/>
  <c r="F189"/>
  <c r="F161"/>
  <c r="H162"/>
  <c r="H635"/>
  <c r="F631"/>
  <c r="F294"/>
  <c r="H294" s="1"/>
  <c r="H295"/>
  <c r="F514"/>
  <c r="H515"/>
  <c r="E19" i="1" l="1"/>
  <c r="H591" i="2"/>
  <c r="F356"/>
  <c r="H356" s="1"/>
  <c r="C46" i="1"/>
  <c r="E46" s="1"/>
  <c r="H428" i="2"/>
  <c r="C21" i="1"/>
  <c r="E21" s="1"/>
  <c r="H527" i="2"/>
  <c r="C38" i="1"/>
  <c r="E38" s="1"/>
  <c r="C42"/>
  <c r="E42" s="1"/>
  <c r="H384" i="2"/>
  <c r="C32" i="1"/>
  <c r="E32" s="1"/>
  <c r="H405" i="2"/>
  <c r="C33" i="1"/>
  <c r="E33" s="1"/>
  <c r="C31"/>
  <c r="E31" s="1"/>
  <c r="C49"/>
  <c r="E49" s="1"/>
  <c r="H590" i="2"/>
  <c r="C41" i="1"/>
  <c r="E41" s="1"/>
  <c r="F573" i="2"/>
  <c r="H573" s="1"/>
  <c r="H528"/>
  <c r="F673"/>
  <c r="H673" s="1"/>
  <c r="H674"/>
  <c r="H625"/>
  <c r="F610"/>
  <c r="C18" i="1" s="1"/>
  <c r="E18" s="1"/>
  <c r="F324" i="2"/>
  <c r="C24" i="1" s="1"/>
  <c r="E24" s="1"/>
  <c r="H325" i="2"/>
  <c r="F188"/>
  <c r="H188" s="1"/>
  <c r="H189"/>
  <c r="F513"/>
  <c r="H514"/>
  <c r="H161"/>
  <c r="F151"/>
  <c r="C28" i="1" s="1"/>
  <c r="E28" s="1"/>
  <c r="F426" i="2"/>
  <c r="H427"/>
  <c r="H455"/>
  <c r="F630"/>
  <c r="H631"/>
  <c r="H12"/>
  <c r="F11"/>
  <c r="H11" s="1"/>
  <c r="H37"/>
  <c r="H652"/>
  <c r="F651"/>
  <c r="H651" s="1"/>
  <c r="F545"/>
  <c r="H545" s="1"/>
  <c r="H546"/>
  <c r="H564"/>
  <c r="H373"/>
  <c r="C59" i="1" l="1"/>
  <c r="E59" s="1"/>
  <c r="C30"/>
  <c r="E30" s="1"/>
  <c r="F355" i="2"/>
  <c r="C23" i="1"/>
  <c r="E23" s="1"/>
  <c r="F563" i="2"/>
  <c r="H563" s="1"/>
  <c r="C29" i="1"/>
  <c r="H513" i="2"/>
  <c r="C37" i="1"/>
  <c r="E37" s="1"/>
  <c r="C39"/>
  <c r="E39" s="1"/>
  <c r="H324" i="2"/>
  <c r="F323"/>
  <c r="H323" s="1"/>
  <c r="H610"/>
  <c r="F609"/>
  <c r="H609" s="1"/>
  <c r="H151"/>
  <c r="F98"/>
  <c r="F454"/>
  <c r="H630"/>
  <c r="H426"/>
  <c r="F419"/>
  <c r="H419" s="1"/>
  <c r="H355"/>
  <c r="E29" i="1" l="1"/>
  <c r="C58"/>
  <c r="E58" s="1"/>
  <c r="F312" i="2"/>
  <c r="H312" s="1"/>
  <c r="F608"/>
  <c r="H608" s="1"/>
  <c r="C34" i="1"/>
  <c r="C10"/>
  <c r="E10" s="1"/>
  <c r="H98" i="2"/>
  <c r="F36"/>
  <c r="H36" s="1"/>
  <c r="F453"/>
  <c r="H453" s="1"/>
  <c r="H454"/>
  <c r="E34" i="1" l="1"/>
  <c r="C57"/>
  <c r="E57" s="1"/>
  <c r="C54"/>
  <c r="F698" i="2"/>
  <c r="H698" s="1"/>
  <c r="E54" i="1" l="1"/>
  <c r="C55"/>
</calcChain>
</file>

<file path=xl/sharedStrings.xml><?xml version="1.0" encoding="utf-8"?>
<sst xmlns="http://schemas.openxmlformats.org/spreadsheetml/2006/main" count="3212" uniqueCount="1004">
  <si>
    <t>Код расхода по бюджетной классифика-ции</t>
  </si>
  <si>
    <t>Наименование показателя</t>
  </si>
  <si>
    <t>План 2016 года, тыс. руб.</t>
  </si>
  <si>
    <t>Исполнено на 01.01.2017 года,    тыс. руб.</t>
  </si>
  <si>
    <t>Процент исполнения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</si>
  <si>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</si>
  <si>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</si>
  <si>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</si>
  <si>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</si>
  <si>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</si>
  <si>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</si>
  <si>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0104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</si>
  <si>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</si>
  <si>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</si>
  <si>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</si>
  <si>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0106</t>
  </si>
  <si>
    <t>Обеспечение деятельности финансовых, налоговых и таможенных органов и органов финансового (финансово-бюджетного) надзора</t>
  </si>
  <si>
    <t>0107</t>
  </si>
  <si>
    <t xml:space="preserve"> Обеспечение проведения выборов и референдумов</t>
  </si>
  <si>
    <t>0111</t>
  </si>
  <si>
    <t>Резервные фонды</t>
  </si>
  <si>
    <t>0113</t>
  </si>
  <si>
    <t>Другие общегосударственные вопросы</t>
  </si>
  <si>
    <t>0200</t>
  </si>
  <si>
    <t>Национальная оборона</t>
  </si>
  <si>
    <t>0204</t>
  </si>
  <si>
    <t>Мобилизационная подготовка экономики</t>
  </si>
  <si>
    <t>0300</t>
  </si>
  <si>
    <t>Национальная безопасность и правоохранительная деятельность</t>
  </si>
  <si>
    <t>0309</t>
  </si>
  <si>
    <t>Защита населения и территории от последствий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</si>
  <si>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</si>
  <si>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</si>
  <si>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</si>
  <si>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</si>
  <si>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0406</t>
  </si>
  <si>
    <t>Водное хозяйство</t>
  </si>
  <si>
    <t>0408</t>
  </si>
  <si>
    <t>Транспорт</t>
  </si>
  <si>
    <t>0409</t>
  </si>
  <si>
    <t>Дорожное хозяйство</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</si>
  <si>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</si>
  <si>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</si>
  <si>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</si>
  <si>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</si>
  <si>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</si>
  <si>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</si>
  <si>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</si>
  <si>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</si>
  <si>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</si>
  <si>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</si>
  <si>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</si>
  <si>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 xml:space="preserve">Другие вопросы  в области жилищно-коммунального хозяйства </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</si>
  <si>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</si>
  <si>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</si>
  <si>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</si>
  <si>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</si>
  <si>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</si>
  <si>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</si>
  <si>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</si>
  <si>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</si>
  <si>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</si>
  <si>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</si>
  <si>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</si>
  <si>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</si>
  <si>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</si>
  <si>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 xml:space="preserve">Культура </t>
  </si>
  <si>
    <t>0804</t>
  </si>
  <si>
    <t>Другие вопросы  в области культуры, кинематографии</t>
  </si>
  <si>
    <t>1000</t>
  </si>
  <si>
    <t>Социальная политика</t>
  </si>
  <si>
    <t>1001</t>
  </si>
  <si>
    <t>Пенсионное обеспечение</t>
  </si>
  <si>
    <t>1003</t>
  </si>
  <si>
    <t>Социальное обеспечение населения</t>
  </si>
  <si>
    <t>1004</t>
  </si>
  <si>
    <t>Охрана семьи  и детства</t>
  </si>
  <si>
    <t>1100</t>
  </si>
  <si>
    <t>Физическая культура и спорт</t>
  </si>
  <si>
    <t>1101</t>
  </si>
  <si>
    <t xml:space="preserve">Физическая культура </t>
  </si>
  <si>
    <t>1102</t>
  </si>
  <si>
    <t>Массовый спорт</t>
  </si>
  <si>
    <t>1200</t>
  </si>
  <si>
    <t>Средства массовой информации</t>
  </si>
  <si>
    <t>1201</t>
  </si>
  <si>
    <t>Телевидение и радиовещание</t>
  </si>
  <si>
    <t>1202</t>
  </si>
  <si>
    <t>Периодическая печать и издательства</t>
  </si>
  <si>
    <t>1300</t>
  </si>
  <si>
    <t>Обслуживание государственного и муниципального долга</t>
  </si>
  <si>
    <t>1301</t>
  </si>
  <si>
    <t>Обслуживание государственного внутреннего и муниципального долга</t>
  </si>
  <si>
    <t>9800</t>
  </si>
  <si>
    <t>ВСЕГО РАСХОДОВ</t>
  </si>
  <si>
    <t>7980</t>
  </si>
  <si>
    <t>социально-культурная сфера</t>
  </si>
  <si>
    <t>к решению Благовещенской</t>
  </si>
  <si>
    <t xml:space="preserve">городской Думы </t>
  </si>
  <si>
    <t>тыс. руб.</t>
  </si>
  <si>
    <t>Наименование</t>
  </si>
  <si>
    <t>КВСР</t>
  </si>
  <si>
    <t>КФСР</t>
  </si>
  <si>
    <t>КЦСР</t>
  </si>
  <si>
    <t>ВР</t>
  </si>
  <si>
    <t>всего</t>
  </si>
  <si>
    <t>исполнено</t>
  </si>
  <si>
    <t>сверка с ведомственной</t>
  </si>
  <si>
    <t>Благовещенская городская Дума</t>
  </si>
  <si>
    <t>001</t>
  </si>
  <si>
    <t>Непрограммные расходы</t>
  </si>
  <si>
    <t>00 0 00 00000</t>
  </si>
  <si>
    <t>Председатель представительного органа муниципального образования</t>
  </si>
  <si>
    <t>00 0 00 00020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</si>
  <si>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</si>
  <si>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</si>
  <si>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00 0 00 00030</t>
  </si>
  <si>
    <t>Депутаты  представительного органа муниципального образования</t>
  </si>
  <si>
    <t>00 0 00 00040</t>
  </si>
  <si>
    <t>Обеспечение деятельности Благовещенской городской Думы</t>
  </si>
  <si>
    <t>00 0 00 00050</t>
  </si>
  <si>
    <t>Закупка товаров, работ и услуг для обеспечения государственных(муниципальных) нужд</t>
  </si>
  <si>
    <t>Иные бюджетные ассигнования</t>
  </si>
  <si>
    <t>Компенсация расходов, связанных с депутатской деятельностью</t>
  </si>
  <si>
    <t>00 0 00 00060</t>
  </si>
  <si>
    <t>Финансовое обеспечение поощрений за заслуги перед муниципальным образованием городом Благовещенском</t>
  </si>
  <si>
    <t>00 0 00 80110</t>
  </si>
  <si>
    <t>Социальное обеспечение и иные выплаты населению</t>
  </si>
  <si>
    <t xml:space="preserve">Единовременная денежная выплата лицам, награжденным медалью «За заслуги перед городом Благовещенском» </t>
  </si>
  <si>
    <t xml:space="preserve">001 </t>
  </si>
  <si>
    <t>00 0 00 80100</t>
  </si>
  <si>
    <t>Администрация города Благовещенска</t>
  </si>
  <si>
    <t>002</t>
  </si>
  <si>
    <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</si>
  <si>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</si>
  <si>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</si>
  <si>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00 0 00 00010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</si>
  <si>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</si>
  <si>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</si>
  <si>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</si>
  <si>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00 0 00 00070</t>
  </si>
  <si>
    <t>Расходы на выполнение государственных полномочий</t>
  </si>
  <si>
    <t>00 1 00 00000</t>
  </si>
  <si>
    <t>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</si>
  <si>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00 1 00 87360</t>
  </si>
  <si>
    <t>100</t>
  </si>
  <si>
    <t>200</t>
  </si>
  <si>
    <t>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</si>
  <si>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 xml:space="preserve">002 </t>
  </si>
  <si>
    <t>00 1 00 88430</t>
  </si>
  <si>
    <t>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</si>
  <si>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00 1 00 87290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</si>
  <si>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2014-2020 годы"</t>
  </si>
  <si>
    <t>00 1 00  51200</t>
  </si>
  <si>
    <t xml:space="preserve">Расходы на оплату органами местного самоуправления членских и целевых взносов </t>
  </si>
  <si>
    <t>00 0  00 60250</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</si>
  <si>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</si>
  <si>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</si>
  <si>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00 0 00 10590</t>
  </si>
  <si>
    <t>Расходы  на оплату исполнительных документов</t>
  </si>
  <si>
    <t>00 0 00 70020</t>
  </si>
  <si>
    <t>Капитальные вложения в объекты недвижимого имущества государственной (муниципальной) собственности</t>
  </si>
  <si>
    <t>Расходы на исполнение судебных решений</t>
  </si>
  <si>
    <t>00 0 00 70021</t>
  </si>
  <si>
    <t>Проведение Всероссийской сельскохозяйственной переписи в 2016 году в рамках подпрограммы "Обеспечение реализации основных направлений государственной политики в сфере реализации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t>
  </si>
  <si>
    <t>00 1 00 53910</t>
  </si>
  <si>
    <t>Муниципальная программа "Развитие информационного общества города Благовещенска на 2015-2020 годы"</t>
  </si>
  <si>
    <t>10 0 00 00000</t>
  </si>
  <si>
    <t>Основное мероприятие "Организация предоставления государственных и муниципальных услуг"</t>
  </si>
  <si>
    <t>10 0 01 00000</t>
  </si>
  <si>
    <t>Расходы на обеспечение деятельности (оказание услуг, выполнение работ) муниципальных организаций (учреждений)</t>
  </si>
  <si>
    <t>10 0 01 10590</t>
  </si>
  <si>
    <t>Предоставление субсидий бюджетным, автономным учреждениям и иным некоммерческим организациям</t>
  </si>
  <si>
    <t>Техническая зашита информации</t>
  </si>
  <si>
    <t>00 0 00 00080</t>
  </si>
  <si>
    <t>Мобилизационная подготовка</t>
  </si>
  <si>
    <t>00 0 00 00090</t>
  </si>
  <si>
    <t>Муниципальная программа "Обеспечение безопасности жизнедеятельности населения и территории города Благовещенска на 2015-2020 годы"</t>
  </si>
  <si>
    <t>08 0 00 00000</t>
  </si>
  <si>
    <t>Подпрограмма "Охрана окружающей среды и обеспечение экологической безопасности населения города Благовещенска"</t>
  </si>
  <si>
    <t>08 4 00 00000</t>
  </si>
  <si>
    <t>Основное мероприятие "Выполнение санитарно-эпидемиологических требований и обеспечение экологической безопасности"</t>
  </si>
  <si>
    <t>08 4 01 00000</t>
  </si>
  <si>
    <t>Берегоукрепление и реконструкция набережной р. Амур, г. Благовещенск (в т.ч. проектные работы)</t>
  </si>
  <si>
    <t>08 4 01 40020</t>
  </si>
  <si>
    <t>Муниципальная программа "Развитие транспортной системы города Благовещенска на 2015-2020 годы"</t>
  </si>
  <si>
    <t>02 0 00 00000</t>
  </si>
  <si>
    <t>Подпрограмма "Развитие пассажирского транспорта в городе Благовещенске"</t>
  </si>
  <si>
    <t>02 2 00 00000</t>
  </si>
  <si>
    <t>Основное мероприятие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</si>
  <si>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02 2 01 00000</t>
  </si>
  <si>
    <t>02 2 01 10590</t>
  </si>
  <si>
    <t xml:space="preserve">Приобретение бланков с защитой от подделки (свидетельства об осуществлении перевозок по маршруту регулярных перевозок, карты маршрута регулярных перевозок) </t>
  </si>
  <si>
    <t>02 2 01 10620</t>
  </si>
  <si>
    <t>Субсидии транспортным предприятиям на компенсацию  выпадающих доходов по тарифам, не обеспечивающим экономически обоснованные  затраты</t>
  </si>
  <si>
    <t>02 2 01 60020</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</si>
  <si>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</si>
  <si>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02 2 01 60030</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</si>
  <si>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</si>
  <si>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02 2 01 60040</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</si>
  <si>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</si>
  <si>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</si>
  <si>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02 1 00 00000</t>
  </si>
  <si>
    <t>Основное мероприятие "Развитие улично-дорожной сети города Благовещенска"</t>
  </si>
  <si>
    <t>02 1 01 00000</t>
  </si>
  <si>
    <t>Строительство дорог в районе "5-ой" стройки для обеспечения транспортной инфраструктурой земельных участков, предоставленных многодетным семьям (в т.ч.проектные работы)</t>
  </si>
  <si>
    <t>02 1 01 40050</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</si>
  <si>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т.ч.проектные работы)</t>
  </si>
  <si>
    <t>02 1 01 40060</t>
  </si>
  <si>
    <t>Капитальный ремонт перекрестка ул.Мухина и ул.Игнатьевское шоссе (в т.ч. проектные работы)</t>
  </si>
  <si>
    <t>02 1 01 40070</t>
  </si>
  <si>
    <t>Капитальный ремонт ул.Мухина от ул.Пролетарская до ул.Зейская (в т.ч. Проектные работы)</t>
  </si>
  <si>
    <t>02 1 01 40080</t>
  </si>
  <si>
    <t xml:space="preserve">Магистральные улицы Северного планировочного района г.Благовещенска, Амурская область (ул.Шафира, ул.Муравьева-Амурского, ул.Зелёная) </t>
  </si>
  <si>
    <t>02 1 01 40320</t>
  </si>
  <si>
    <t>Строительство дорог в районе "5-ой стройки" для обеспечения транспортной инфраструктурой земельных участков, предоставленных многодетным семьям (ул.Придорожная от ул.Центральная да ул.Энтузиастов, ул.Энтузиастов от ул.Придорожная до ул.Театральная, ул.Ромашковая от ул.Центральная до ул.Берёзовая) 1 этап</t>
  </si>
  <si>
    <t>02 1 01 40590</t>
  </si>
  <si>
    <t>Капитальный ремонт путепровода через ул.Загородную-ул.Северную (в т.ч. проектные работы)</t>
  </si>
  <si>
    <t>02 1 01 40610</t>
  </si>
  <si>
    <t>Мероприятия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</si>
  <si>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02 1 01 50270</t>
  </si>
  <si>
    <t>Ремонт улично-дорожной сети города Благовещенска</t>
  </si>
  <si>
    <t>02 1 01 60090</t>
  </si>
  <si>
    <t>Адаптация пешеходных путей для инвалидов и маломобильных групп населения</t>
  </si>
  <si>
    <t>02 1 01 60350</t>
  </si>
  <si>
    <t>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"Развитие сети автомобильных дорог общего пользования Амурской области" государственной программы "Развитие транспортной системы Амурской области на 2014 – 2020 годы"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</si>
  <si>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02 1 01 87480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</si>
  <si>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</si>
  <si>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03 0 00 00000</t>
  </si>
  <si>
    <t>Подпрограмма "Благоустройство территории города Благовещенска"</t>
  </si>
  <si>
    <t>03 4 00 00000</t>
  </si>
  <si>
    <t>Основное мероприятие "Организация работ по повышению благоустроенности территории города Благовещенска"</t>
  </si>
  <si>
    <t>03 4 01 00000</t>
  </si>
  <si>
    <t>Проведение капитального ремонта и ремонта дворовых территорий многоквартирных домов, проездов к дворовым территориям многоквартирных домов, устройство детских и спортивных площадок на дворовых территориях многоквартирных домов</t>
  </si>
  <si>
    <t>03 4 01 60110</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</si>
  <si>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</si>
  <si>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11 0 00 00000</t>
  </si>
  <si>
    <t>Основное мероприятие "Обеспечение мероприятий по землеустройству и землепользованию"</t>
  </si>
  <si>
    <t>11 0 01 00000</t>
  </si>
  <si>
    <t>Организация выполнения кадастровых работ и государственного кадастрового учета в отношении земельных участков для муниципальных нужд</t>
  </si>
  <si>
    <t>11 0 01 10240</t>
  </si>
  <si>
    <t>Основное мероприятие "Обеспечение мероприятий по градостроительной деятельности"</t>
  </si>
  <si>
    <t>11 0 02 00000</t>
  </si>
  <si>
    <t>Обеспечение мероприятий по ведению информационной системы обеспечения градостроительной деятельности, осуществляемой на территории города Благовещенска</t>
  </si>
  <si>
    <t>11 0 02 10300</t>
  </si>
  <si>
    <t>Организация деятельности, направленной на подготовку внесения изменений в правила землепользования и застройки, подготовку нормативов градостроительного проектирования и документации по планировке территории</t>
  </si>
  <si>
    <t>11 0 02 10500</t>
  </si>
  <si>
    <t>Муниципальная программа "Экономическое развитие города Благовещенска на 2015-2020 годы"</t>
  </si>
  <si>
    <t>09 0 00 00000</t>
  </si>
  <si>
    <t>Подпрограмма "Развитие туризма в городе Благовещенске"</t>
  </si>
  <si>
    <t>09 1 00 00000</t>
  </si>
  <si>
    <t>Основное мероприятие "Развитие обеспечивающей инфраструктуры муниципальной собственности к туристским объектам"</t>
  </si>
  <si>
    <t>09 1 01 00000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</si>
  <si>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</si>
  <si>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09 1 01 40100</t>
  </si>
  <si>
    <t>Очистные сооружения ливневой канализации центрально-исторического планировочного района г.Благовещенска  ( в т.ч. проектные работы)</t>
  </si>
  <si>
    <t>09 1 01 40140</t>
  </si>
  <si>
    <t>Реализация мероприятий федеральной целевой программы "Развитие внутреннего и въездного туризма в Российской Федерации (2011-2018 годы)" подпрограммы "Развитее внутреннего и въездного туризма в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туризма в городе Благовещенске" муниципальной программы "Экономическое развитие города Благовещенска на 2015-2020 годы"</t>
  </si>
  <si>
    <t>09 1 01 51100</t>
  </si>
  <si>
    <t>Реализация мероприятий федеральной целевой программы "Развитие внутреннего и въездного туризма в Российской Федерации (2011-2018 годы)" подпрограммы "Развитие внутреннего и въездного туризма в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туризма в городе Благовещенске" муниципальной программы "Экономическое развитие города Благовещенска на 2015-2020 годы"</t>
  </si>
  <si>
    <t>09 1 01 R1100</t>
  </si>
  <si>
    <t>Подпрограмма "Развитие малого и среднего предпринимательства в городе Благовещенске"</t>
  </si>
  <si>
    <t>09 2 00 00000</t>
  </si>
  <si>
    <t>Основное мероприятие "Поддержка субъектов малого и среднего предпринимательства"</t>
  </si>
  <si>
    <t>09 2 01 00000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</si>
  <si>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</si>
  <si>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09 2 01 10320</t>
  </si>
  <si>
    <t>Государственная поддержка малого и среднего предпринимательства, включая крестьянские (фермерские) хозяйства по мероприятиям подпрограммы "Развитие субъектов малого и среднего предпринимательства на территории Амурской области" государственной программы "Экономическое развитие и инновационная экономика Амурской области на 2014-2020 годы" в рамках подпрограммы "Развитие малого и среднего предпринимательства в городе Благовещенске" муниципальной программы "Экономическое развитие города Благовещенска на 2015-2020 годы"</t>
  </si>
  <si>
    <t>09 2 01 50644</t>
  </si>
  <si>
    <t>Гранты в форме субсидии начинающим субъектам малого предпринимательства</t>
  </si>
  <si>
    <t>09 2 01 80040</t>
  </si>
  <si>
    <t>Гранты в форме субсидии для субсидирования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</si>
  <si>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09 2 01 80050</t>
  </si>
  <si>
    <t>Гранты в форме субсидии для субсидирования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t>
  </si>
  <si>
    <t>09 2 01 80160</t>
  </si>
  <si>
    <t>Гранты в форме субсидии для субсидирования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t>
  </si>
  <si>
    <t>09 2 01 80170</t>
  </si>
  <si>
    <t>09 2 01 R0644</t>
  </si>
  <si>
    <t xml:space="preserve">Жилищно-коммунальное хозяйство </t>
  </si>
  <si>
    <t xml:space="preserve">Жилищное  хозяйство </t>
  </si>
  <si>
    <t>Подпрограмма "Повышение качества и надежности жилищно-коммунального обслуживания населения, обеспечение доступности коммунальных услуг"</t>
  </si>
  <si>
    <t>03 1 00 00000</t>
  </si>
  <si>
    <t>Основное мероприятие "Реализация мероприятий по обеспечению благоприятных и безопасных условий проживания граждан в многоквартирных домах"</t>
  </si>
  <si>
    <t>03 1 03 00000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</si>
  <si>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</si>
  <si>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03 1 03 60130</t>
  </si>
  <si>
    <t>Подпрограмма "Капитальный ремонт жилищного фонда города Благовещенска"</t>
  </si>
  <si>
    <t>03 3 00 00000</t>
  </si>
  <si>
    <t>Основное мероприятие "Обеспечение мероприятий по капитальному ремонту общего имущества в многоквартирных домах"</t>
  </si>
  <si>
    <t>03 3 01 00000</t>
  </si>
  <si>
    <t>Капитальный ремонт жилищного фонда г.Благовещенска</t>
  </si>
  <si>
    <t>03 3 01 10220</t>
  </si>
  <si>
    <t>Муниципальная программа "Обеспечение доступным и комфортным жильем населения города Благовещенска на 2015-2020 годы"</t>
  </si>
  <si>
    <t>01 0 00 00000</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</si>
  <si>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 и прочие расходы"</t>
  </si>
  <si>
    <t>01 4 00 00000</t>
  </si>
  <si>
    <t>Основное мероприятие "Финансирование расходов на реализацию мероприятий программы и обеспечение деятельности учреждения, осуществляющего функции в жилищной сфере"</t>
  </si>
  <si>
    <t>01 4 01 00000</t>
  </si>
  <si>
    <t>Содержание и ремонт муниципального жилья</t>
  </si>
  <si>
    <t>01 4 01 60010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</si>
  <si>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</si>
  <si>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</si>
  <si>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Основное мероприятие "Организация на территории городского округа тепло-, водо-, электро-, газоснабжения и водоотведения"</t>
  </si>
  <si>
    <t>03 1 01 00000</t>
  </si>
  <si>
    <t>Выполнение работ по разработке схемы теплоснабжения города Благовещенска</t>
  </si>
  <si>
    <t>03 1 01 10570</t>
  </si>
  <si>
    <t>Строительство водопроводных сетей в районе "5 стройка"</t>
  </si>
  <si>
    <t>03 1 01 40090</t>
  </si>
  <si>
    <t>Инженерная инфраструктура объектов Северного планировочного района г. Благовещенска I этап (в том числе проектные работы)</t>
  </si>
  <si>
    <t>03 1 01 40190</t>
  </si>
  <si>
    <t>Реконструкция очистных сооружений Северного жилого района, г.Благовещенск, Амурская область (в т.ч. проектные работы)</t>
  </si>
  <si>
    <t>03 1 01 40330</t>
  </si>
  <si>
    <t>Закольцовка водопроводных сетей объектов капитального строительства в Северном планировочном районе (в том числе проектные работы)</t>
  </si>
  <si>
    <t>03 1 01 40360</t>
  </si>
  <si>
    <t>Капитальный ремонт ливневой канализации по ул.Артиллерийской, от ул.Краснофлотской до перекрестка ул.Ленина-ул.Артиллерийская</t>
  </si>
  <si>
    <t>03 1 01 40600</t>
  </si>
  <si>
    <t>Расходы, направленные на модернизацию коммунальной инфраструктуры мероприятий подпрограммы "Обеспечение доступности коммунальных услуг, повышение качества и надежности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 в рамках подпрограммы "Повышение качества и надежности жилищно-коммунального обслуживания населения, обеспечения доступности коммунальных услуг"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 на 2015-2020 годы"</t>
  </si>
  <si>
    <t>03 1 01 87400</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</si>
  <si>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</si>
  <si>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</si>
  <si>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Основное мероприятие "Финансовое обеспечение исполнения функций технического заказчика по объектам капитального строительства муниципальной собственности"</t>
  </si>
  <si>
    <t>11 0 03 00000</t>
  </si>
  <si>
    <t>11 0 03 10590</t>
  </si>
  <si>
    <t>Молодежная политика  и оздоровление детей</t>
  </si>
  <si>
    <t>Муниципальная программа "Развитие потенциала молодежи города Благовещенска на 2015-2020 годы"</t>
  </si>
  <si>
    <t>07 0 00 00000</t>
  </si>
  <si>
    <t>Основное мероприятие "Реализация мер в области муниципальной молодежной политики"</t>
  </si>
  <si>
    <t>07 0 01 00000</t>
  </si>
  <si>
    <t xml:space="preserve"> Организации проведение мероприятий по работе с молодежью</t>
  </si>
  <si>
    <t>07 0 01 10180</t>
  </si>
  <si>
    <t>Выплата премий активной и талантливой молодежи</t>
  </si>
  <si>
    <t>07 0 01 10560</t>
  </si>
  <si>
    <t>Основное мероприятие "Организация деятельности  по работе с молодежью на территории городского округа"</t>
  </si>
  <si>
    <t>07 0 02 00000</t>
  </si>
  <si>
    <t>07 0 02 10590</t>
  </si>
  <si>
    <t>Доплаты к пенсиям муниципальных служащих</t>
  </si>
  <si>
    <t>00 0 00 80120</t>
  </si>
  <si>
    <t>Дополнительное материальное обеспечение ветеранов культуры, искусства и спорта</t>
  </si>
  <si>
    <t>00 0 00 80080</t>
  </si>
  <si>
    <t>Предоставление мер социальной поддержки гражданам, награжденным званием "Почётный гражданин города Благовещенска"</t>
  </si>
  <si>
    <t>00 0 00 80090</t>
  </si>
  <si>
    <t xml:space="preserve">Мероприятия  в области социальной политики </t>
  </si>
  <si>
    <t>00 0 00 80130</t>
  </si>
  <si>
    <t>Расходы на финансирование муниципального гранта</t>
  </si>
  <si>
    <t>00 0 00 80140</t>
  </si>
  <si>
    <t xml:space="preserve">Физическая культура и спорт </t>
  </si>
  <si>
    <t>Муниципальная программа "Развитие физической культуры и спорта в городе Благовещенске на 2015-2020 годы"</t>
  </si>
  <si>
    <t>06 0 00 00000</t>
  </si>
  <si>
    <t>Основное мероприятие "Организация деятельности муниципальных учреждений в сфере физической культуры и спорта"</t>
  </si>
  <si>
    <t>06 0 01 00000</t>
  </si>
  <si>
    <t>06 0 01 10590</t>
  </si>
  <si>
    <t>Основное мероприятие "Развитие и поддержка физической культуры и спорта на территории городского округа"</t>
  </si>
  <si>
    <t>06 0 03 00000</t>
  </si>
  <si>
    <t>Реализация мероприятий государственной программы Российской Федерации "Доступная среда " на 2011-2020 годы</t>
  </si>
  <si>
    <t>06 0 03 50270</t>
  </si>
  <si>
    <t>Основное мероприятие "Развитие инфраструктуры и материально-технической базы для занятия физической культурой и спортом"</t>
  </si>
  <si>
    <t>06 0 02 00000</t>
  </si>
  <si>
    <t>Совершенствование материально-технической базы для занятий физической культурой и спортом в городе Благовещенске</t>
  </si>
  <si>
    <t>06 0 02 10120</t>
  </si>
  <si>
    <t>Развитие массовой физкультурно-оздоровительной и спортивной работы с населением</t>
  </si>
  <si>
    <t>06 0 03 10130</t>
  </si>
  <si>
    <t>Проведение городских спортивно-массовых мероприятий - День Здоровья: «Кросс»,  «Азимут», «Оранжевый Мяч», «Лыжня»</t>
  </si>
  <si>
    <t>06 0 03 10140</t>
  </si>
  <si>
    <t xml:space="preserve">Развитие и поддержка  спорта высших достижений </t>
  </si>
  <si>
    <t>06 0 03 10150</t>
  </si>
  <si>
    <t>Создание условий для развития физической культуры и спорта  среди лиц с ограниченными физическими возможностями здоровья</t>
  </si>
  <si>
    <t>06 0 03 10160</t>
  </si>
  <si>
    <t>Средства массовой  информации</t>
  </si>
  <si>
    <t>Основное мероприятие "Развитие муниципальных средств массовой информации"</t>
  </si>
  <si>
    <t>10 0 02 00000</t>
  </si>
  <si>
    <t>10 0 02 10590</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</si>
  <si>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</si>
  <si>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10 0 02 60220</t>
  </si>
  <si>
    <t>Обслуживание  государственного и муниципального долга</t>
  </si>
  <si>
    <t>Процентные платежи по муниципальному долгу</t>
  </si>
  <si>
    <t>00 0 00 70010</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</si>
  <si>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</si>
  <si>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</si>
  <si>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</si>
  <si>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</si>
  <si>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Резервный фонд администрации города Благовещенска</t>
  </si>
  <si>
    <t>00 0 00 20010</t>
  </si>
  <si>
    <t>00 0 00  20010</t>
  </si>
  <si>
    <t>+859999,9 руб. -Постановление администрации города Благовещенска от 29.12.2016 № 4241, +178400,0-Постановление администрации города Благовещенска от 29.12.2016 № 4242</t>
  </si>
  <si>
    <t>00 0 00 60250</t>
  </si>
  <si>
    <t xml:space="preserve">Управление ЖКХ администрации города Благовещенска </t>
  </si>
  <si>
    <t>005</t>
  </si>
  <si>
    <t>Расходы на осуществление мероприятий по отлову и содержанию безнадзорных животных, обитающих на территории городского округа</t>
  </si>
  <si>
    <t>08 4 01 10560</t>
  </si>
  <si>
    <t>Осуществление отдельных полномочий по регулированию численности безнадзорных животных по мероприятиям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</si>
  <si>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08 4 01 69700</t>
  </si>
  <si>
    <t>Мероприятия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 в рамках подпрограммы «Осуществление дорожной деятельности в отношении автомобильных дорог общего пользования местного значения" муниципальной программы "Развитие транспортной системы города Благовещенска на 2015-2020 годы"</t>
  </si>
  <si>
    <t>02 1 01 R0270</t>
  </si>
  <si>
    <t>Субсидии казенным предприятиям на возмещение затрат, связанных с выполнением заказа по содержанию и ремонту улично-дорожной сети</t>
  </si>
  <si>
    <t>02 1 01 60070</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</si>
  <si>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</si>
  <si>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02 1 01 60100</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</si>
  <si>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</si>
  <si>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02 1 01 60300</t>
  </si>
  <si>
    <t>-178400 - пост.от 29.12.2016 № 4242</t>
  </si>
  <si>
    <t>Подпрограмма "Переселение граждан из аварийного жилищного фонда на территории города Благовещенска"</t>
  </si>
  <si>
    <t>01 1 00 00000</t>
  </si>
  <si>
    <t>Основное мероприятие "Обеспечение мероприятий по переселению граждан из аварийного жилищного фонда"</t>
  </si>
  <si>
    <t>01 1 01 00000</t>
  </si>
  <si>
    <t>Обеспечение мероприятий по сносу аварийных домов</t>
  </si>
  <si>
    <t>01 1 01 10490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</si>
  <si>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</si>
  <si>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Основное мероприятие "Поддержка организаций, предоставляющих жилищно-коммунальные услуги населению"</t>
  </si>
  <si>
    <t>03 1 02 00000</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</si>
  <si>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</si>
  <si>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03 1 02 60120</t>
  </si>
  <si>
    <t>Расходы на организацию проведения конкурсов по отбору управляющих организаций</t>
  </si>
  <si>
    <t>03 1 03 60140</t>
  </si>
  <si>
    <t>Закупка товаров, работ и услуг для государственных(муниципальных) нужд</t>
  </si>
  <si>
    <t>Финансовое обеспечение государственных полномочий по компенсации выпадающих доходов теплоснабжающих организаций,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«Модернизация жилищно – коммунального комплекса, энергосбережение и повышение энергетической эффективности в Амурской области на 2014–2020 годы»</t>
  </si>
  <si>
    <t>00 1 00 87120</t>
  </si>
  <si>
    <t>Субсидии юридическим лицам, предоставляющим населению услуги в отделениях бань</t>
  </si>
  <si>
    <t>03 1 02 60150</t>
  </si>
  <si>
    <t xml:space="preserve">Благоустройство </t>
  </si>
  <si>
    <t>Оплата услуг по поставке электроэнергии на  уличное  освещение</t>
  </si>
  <si>
    <t>03 4 01 60170</t>
  </si>
  <si>
    <t xml:space="preserve">Прочие мероприятия по  благоустройству  городского округа </t>
  </si>
  <si>
    <t>03 4 01 60210</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</si>
  <si>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</si>
  <si>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03 4 01 60290</t>
  </si>
  <si>
    <t>Субсидии казенным предприятиям на возмещение затрат, связанных с выполнением заказа по содержанию муниципальных сетей наружного освещения и световых устройств</t>
  </si>
  <si>
    <t>03 4 01 60320</t>
  </si>
  <si>
    <t>Субсидии казенным предприятиям на возмещение затрат, связанных с выполнением заказа по содержанию озелененных территорий общего пользования города Благовещенска</t>
  </si>
  <si>
    <t>03 4 01 60330</t>
  </si>
  <si>
    <t>Ликвидация последствий разлива мазута в районе ул.Амурская,2-ул.Первомайская,66-ул.Горького,1 в кварталах 98, 103 города Благовещенск Амурской области (проектные работы)</t>
  </si>
  <si>
    <t>08 4 01 10630</t>
  </si>
  <si>
    <t>Субсидии казенным предприятиям на возмещение затрат, связанных с выполнением заказа по содержанию санитарной службы и мест захоронения</t>
  </si>
  <si>
    <t>08 4 01 60260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</si>
  <si>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</si>
  <si>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</si>
  <si>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03 5 00 00000</t>
  </si>
  <si>
    <t>Основное мероприятие "Организация деятельности в сфере жилищно-коммунального хозяйства"</t>
  </si>
  <si>
    <t>03 5 01 00000</t>
  </si>
  <si>
    <t>03 5 01 00070</t>
  </si>
  <si>
    <t>Реализация на основании судебных решений мер поддержки граждан, признанных пострадавшими в результате крупномасштабного наводнения в августе-сентябре 2013 года в рамках подпрограммы "Реализация мер социальной поддержки граждан Амурской области, признанных в установленном порядке пострадавшими в результате чрезвычайной ситуации, вызванной крупномасштабным наводнением в августе-сентябре 2013 года" государственной программы "Обеспечение доступным и качественным жильем населения Амурской области на 2014-2020 годы"</t>
  </si>
  <si>
    <t>00 1 00 58430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</si>
  <si>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</si>
  <si>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</si>
  <si>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</si>
  <si>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</si>
  <si>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</si>
  <si>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08 1 00 00000</t>
  </si>
  <si>
    <t>Основное мероприятие "Организация противодействия терроризму и преступности на территории города Благовещенска"</t>
  </si>
  <si>
    <t>08 1 01 00000</t>
  </si>
  <si>
    <t>Обеспечение  функционирования АПК "Безопасный город"</t>
  </si>
  <si>
    <t>08 1  01 10340</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</si>
  <si>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</si>
  <si>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08 1 01 11590</t>
  </si>
  <si>
    <t>Подпрограмма  "Обеспечение безопасности людей на водных объектах, охраны их жизни и здоровья на территории города Благовещенска"</t>
  </si>
  <si>
    <t>08 2 00 00000</t>
  </si>
  <si>
    <t>Основное мероприятие "Организация мероприятий в сфере  обеспечения безопасности   людей на водных объектах"</t>
  </si>
  <si>
    <t>08 2 01 00000</t>
  </si>
  <si>
    <t xml:space="preserve">Обеспечение и проведение мероприятий  по профилактической работе по вопросам  безопасного поведения на воде                                      </t>
  </si>
  <si>
    <t>08 2 01 10360</t>
  </si>
  <si>
    <t>Обеспечение  и проведение мероприятий по созданию спасательных постов</t>
  </si>
  <si>
    <t>08 2 01 10390</t>
  </si>
  <si>
    <t>Подпрограмма "Обеспечение первичных   мер  пожарной безопасности на территории города Благовещенска"</t>
  </si>
  <si>
    <t>08 3 00 00000</t>
  </si>
  <si>
    <t>Основное мероприятие "Осуществление мероприятий по выполнению требований пожарной безопасности"</t>
  </si>
  <si>
    <t>08 3 01 00000</t>
  </si>
  <si>
    <t>Предупреждение  пожаров в границах городского округа</t>
  </si>
  <si>
    <t>08 3 01 10420</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</si>
  <si>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 – 2020 годы»</t>
  </si>
  <si>
    <t>08 5 00 00000</t>
  </si>
  <si>
    <t>Основное мероприятие "Организация управления системой обеспечения безопасности жизнедеятельности населения и территории"</t>
  </si>
  <si>
    <t>08 5 01 00000</t>
  </si>
  <si>
    <t>08 5  01 10590</t>
  </si>
  <si>
    <t>08 5 01 10590</t>
  </si>
  <si>
    <t>Управление образования администрации города Благовещенска</t>
  </si>
  <si>
    <t>007</t>
  </si>
  <si>
    <t>Дошкольное  образование</t>
  </si>
  <si>
    <t>Муниципальная программа "Развитие образования города Благовещенска на 2015-2020 годы"</t>
  </si>
  <si>
    <t>04 0 00 00000</t>
  </si>
  <si>
    <t>Подпрограмма "Развитие дошкольного, общего и дополнительного  образования детей"</t>
  </si>
  <si>
    <t>04 1 00 00000</t>
  </si>
  <si>
    <t>Основное мероприятие "Обеспечение  реализации программ дошкольного, начального, основного, среднего  и дополнительного  образования"</t>
  </si>
  <si>
    <t>04 1 01 00000</t>
  </si>
  <si>
    <t>04 1 01 10590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</si>
  <si>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</si>
  <si>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04 1  01 87510</t>
  </si>
  <si>
    <t>600</t>
  </si>
  <si>
    <t>Основное мероприятие "Развитие инфраструктуры  дошкольного и общего образования"</t>
  </si>
  <si>
    <t>04  1 02 00000</t>
  </si>
  <si>
    <t xml:space="preserve"> Обновление и укрепление материально - технической базы муниципальных организаций (учреждений)</t>
  </si>
  <si>
    <t>04 1 02 10010</t>
  </si>
  <si>
    <t>Создание в образовательных организациях (учреждениях) условий для инклюзивного обучения детей - инвалидов, предусматривающих универсальную безбарьерную среду и оснащение специальных, в том числе учебным реабилитационным и компьютерным оборудованием</t>
  </si>
  <si>
    <t>04 1 02 10530</t>
  </si>
  <si>
    <t xml:space="preserve">Капитальные вложения в объекты муниципальной собственности </t>
  </si>
  <si>
    <t>04 1 02 40010</t>
  </si>
  <si>
    <t>Реализация мероприятий государственной программы Российской Федерации "Доступная среда" на 2011-2020 годы в рамках подпрограммы "Реабилитация и обеспечение жизнедеятельности инвалидов в Амурской области" государственной программы "Развитие системы социальной защиты населения Амурской области на 2014-2020 гг."</t>
  </si>
  <si>
    <t>04 1 02 50270</t>
  </si>
  <si>
    <t>04 1 02 R0270</t>
  </si>
  <si>
    <t>Капитальные вложения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2014-2020 годы"</t>
  </si>
  <si>
    <t>04 1 02 87520</t>
  </si>
  <si>
    <t>Подпрограмма  "Обеспечение реализации муниципальной программы "Развитие образования города Благовещенска на 2015 -2020 годы" и прочие мероприятия в области образования"</t>
  </si>
  <si>
    <t>04 3 00 00000</t>
  </si>
  <si>
    <t>Основное мероприятие "Развитие, поддержка и совершенствование системы кадрового потенциала педагогического корпуса"</t>
  </si>
  <si>
    <t>04 3 02 00000</t>
  </si>
  <si>
    <t>Развитие кадрового потенциала муниципальных организаций (учреждений)</t>
  </si>
  <si>
    <t>04   3 02 10020</t>
  </si>
  <si>
    <t xml:space="preserve">Единовременные социальные пособия работникам муниципальных образовательных учреждений </t>
  </si>
  <si>
    <t>04 3 02 10610</t>
  </si>
  <si>
    <t xml:space="preserve">Общее образование </t>
  </si>
  <si>
    <t>-859999,9 руб. -Постановление администрации города Благовещенска от 29.12.2016 № 4241</t>
  </si>
  <si>
    <t xml:space="preserve">Организация подвоза обучающихся в муниципальных образовательных организациях, проживающих в отдаленных населенных пунктах </t>
  </si>
  <si>
    <t>04 1 01 10570</t>
  </si>
  <si>
    <t xml:space="preserve">Премия одаренным  детям, обучающимся в образовательных организациях   города Благовещенска </t>
  </si>
  <si>
    <t>04 1 01 10580</t>
  </si>
  <si>
    <t xml:space="preserve">Предоставление бесплатного питания детям из малообеспеченных семей, обучающихся  в муниципальных общеобразовательных организациях города Благовещенска </t>
  </si>
  <si>
    <t>04 1 01 10600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</si>
  <si>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</si>
  <si>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04 1 01 87260</t>
  </si>
  <si>
    <t>Обновление и укрепление материально - технической базы муниципальных организаций (учреждений)</t>
  </si>
  <si>
    <t xml:space="preserve">Капитальные вложения в объекты муниципальной собственности за счет  благотворительных пожертвований </t>
  </si>
  <si>
    <t>04 1 02 40620</t>
  </si>
  <si>
    <t>Модернизация систем дополнительного образования</t>
  </si>
  <si>
    <t>04 1 02 87610</t>
  </si>
  <si>
    <t>04 3 02 10020</t>
  </si>
  <si>
    <t>Подпрограмма  "Развитие системы защиты прав детей"</t>
  </si>
  <si>
    <t>04 2 00 00000</t>
  </si>
  <si>
    <t>Основное мероприятие "Организация  и обеспечение проведения оздоровительной кампании детей"</t>
  </si>
  <si>
    <t>04 2 02 00000</t>
  </si>
  <si>
    <t>Проведение  мероприятий  по организации отдыха детей в каникулярное время</t>
  </si>
  <si>
    <t>04 2 02 10040</t>
  </si>
  <si>
    <t>Частичная оплата стоимости путевок  для детей работающих граждан в организации отдыха и оздоровления детей в каникулярное время</t>
  </si>
  <si>
    <t>04 2 02 80010</t>
  </si>
  <si>
    <t>Частичная оплата стоимости путевок для детей работающих граждан в организации отдыха и оздоровления детей в каникулярное время  в рамках подпрограммы "Развитие системы защиты прав детей"  государственной программы  "Развитие образования Амурской области на 2014 – 2020 годы"</t>
  </si>
  <si>
    <t>04 2 02 87500</t>
  </si>
  <si>
    <t>Основное мероприятие "Реализация прав и гарантий на государственную поддержку отдельных категорий граждан"</t>
  </si>
  <si>
    <t>04 2 01 00000</t>
  </si>
  <si>
    <t>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</si>
  <si>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04 2 01 87300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</si>
  <si>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</si>
  <si>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Основное мероприятие "Организация деятельности в сфере образования"</t>
  </si>
  <si>
    <t>04 3 01 00000</t>
  </si>
  <si>
    <t>04 3 01 00070</t>
  </si>
  <si>
    <t>04 3 01 10590</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</si>
  <si>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</si>
  <si>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</si>
  <si>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04 1 01 87250</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</si>
  <si>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</si>
  <si>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04 2 01 70000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</si>
  <si>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</si>
  <si>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04 2  01 87700</t>
  </si>
  <si>
    <t>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</si>
  <si>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04 2 01 11020</t>
  </si>
  <si>
    <t xml:space="preserve">Управление  культуры администрации города Благовещенска </t>
  </si>
  <si>
    <t>008</t>
  </si>
  <si>
    <t>Муниципальная программа "Развитие и сохранение культуры в городе  Благовещенске на 2015-2020 годы"</t>
  </si>
  <si>
    <t>05 0 00 00000</t>
  </si>
  <si>
    <t>Подпрограмма " Дополнительное образование детей в сфере культуры"</t>
  </si>
  <si>
    <t>05 2 00 00000</t>
  </si>
  <si>
    <t>Основное мероприятие "Организация дополнительного образования детей в сфере культуры"</t>
  </si>
  <si>
    <t>05 2 01 00000</t>
  </si>
  <si>
    <t>Участие одаренных детей в конкурсах, фестивалях, выставках различных уровней</t>
  </si>
  <si>
    <t>05 2 01  10090</t>
  </si>
  <si>
    <t>05 2 01 10590</t>
  </si>
  <si>
    <t xml:space="preserve">Культура, кинематография </t>
  </si>
  <si>
    <t>Подпрограмма"Библиотечное обслуживание"</t>
  </si>
  <si>
    <t>05 3 00 00000</t>
  </si>
  <si>
    <t>Основное мероприятие "Организация  деятельности библиотек"</t>
  </si>
  <si>
    <t>05 3 01 00000</t>
  </si>
  <si>
    <t>05 3 01 10590</t>
  </si>
  <si>
    <t>Подпрограмма  "Народное творчество и культурно-досуговая деятельность"</t>
  </si>
  <si>
    <t>05 4 00 00000</t>
  </si>
  <si>
    <t>Основное мероприятие "Организация культурно-досуговой деятельности и народного творчества"</t>
  </si>
  <si>
    <t>05 4 01 00000</t>
  </si>
  <si>
    <t>Обновление и укрепление материально-технической базы муниципальных организаций (учреждений)</t>
  </si>
  <si>
    <t>05 4 01 10010</t>
  </si>
  <si>
    <t>05 4 01 10590</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</si>
  <si>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</si>
  <si>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05 5 00 00000</t>
  </si>
  <si>
    <t>Основное мероприятие "Обустройство мест массового культурного досуга и активного отдыха жителей города Благовещенска</t>
  </si>
  <si>
    <t>05 5 03 00000</t>
  </si>
  <si>
    <t>Субсидии юридическим лицам на возмещение затрат, связанных с обустройством мест массового отдыха населения (парки)</t>
  </si>
  <si>
    <t>05 5 03 60350</t>
  </si>
  <si>
    <t>Подпрограмма "Историко-культурное наследие"</t>
  </si>
  <si>
    <t>05 1 00 00000</t>
  </si>
  <si>
    <t>Основное мероприятие "Обеспечение сохранности объектов историко-культурного наследия"</t>
  </si>
  <si>
    <t>05 1 01 00000</t>
  </si>
  <si>
    <t>Работы по сохранению объектов историко-культурного наследия</t>
  </si>
  <si>
    <t>05 1 01 10070</t>
  </si>
  <si>
    <t>Основное мероприятие "Организация деятельности в сфере культуры"</t>
  </si>
  <si>
    <t>05 5 01 00000</t>
  </si>
  <si>
    <t>05 5 01 00070</t>
  </si>
  <si>
    <t>800</t>
  </si>
  <si>
    <t>05  5 01 10590</t>
  </si>
  <si>
    <t>Основное мероприятие "Реализация мероприятий по развитию и сохранению культуры в городе Благовещенске"</t>
  </si>
  <si>
    <t>05 5 02 00000</t>
  </si>
  <si>
    <t>Поддержка творческих инициатив в сфере культуры города Благовещенска</t>
  </si>
  <si>
    <t>05 5 02 80020</t>
  </si>
  <si>
    <t>Комитет по управлению имуществом муниципального образования города Благовещенска</t>
  </si>
  <si>
    <t>012</t>
  </si>
  <si>
    <t>01 4 01 10590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</si>
  <si>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</si>
  <si>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"Энергосбережение и повышение энергетической эффективности в городе Благовещенске"</t>
  </si>
  <si>
    <t>03 2 00 00000</t>
  </si>
  <si>
    <t>Основное мероприятие "Обеспечение энергоэффективности в бюджетной и жилищно-коммунальной сферах экономики города Благовещенска"</t>
  </si>
  <si>
    <t>03 2 01 00000</t>
  </si>
  <si>
    <t>Государственная регистрация права муниципальной  собственности на  выявленные  бесхозяйные объекты  инженерной инфраструктуры</t>
  </si>
  <si>
    <t>03 2 01 60230</t>
  </si>
  <si>
    <t>Приобретение квартир в муниципальную собственность по решениям суда</t>
  </si>
  <si>
    <t>00 0 00 70030</t>
  </si>
  <si>
    <t>Обеспечение мероприятий по приобретению жилых помещений для граждан, переселяемых из аварийного жилищного фонда</t>
  </si>
  <si>
    <t>01 1 01 10600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</si>
  <si>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жильём населения Амурской области на 2014-2020 годы"</t>
  </si>
  <si>
    <t>01 1 01 09502</t>
  </si>
  <si>
    <t>139400093,78 - МБТ уведомление № 6 от 22.12.2016</t>
  </si>
  <si>
    <t>Исполнение обязательств по уплате взносов на капитальный ремонт общего имущества в многоквартирных домах, жилые и нежилые помещения в которых находятся в муниципальной собственности</t>
  </si>
  <si>
    <t>03 3 01 10550</t>
  </si>
  <si>
    <t>Подпрограмма "Улучшение жилищных условий работников муниципальных организаций города Благовещенска"</t>
  </si>
  <si>
    <t>01 2 00 00000</t>
  </si>
  <si>
    <t xml:space="preserve">Основное мероприятие "Обеспечение доступности приобретения (строительства) жилья для работников муниципальных организаций" </t>
  </si>
  <si>
    <t>01 2 01 00000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</si>
  <si>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</si>
  <si>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 xml:space="preserve">1003 </t>
  </si>
  <si>
    <t>01 2 01 80070</t>
  </si>
  <si>
    <t>Подпрограмма "Обеспечение жильём молодых семей"</t>
  </si>
  <si>
    <t>01 3 00 00000</t>
  </si>
  <si>
    <t>Основное мероприятие "Реализация мероприятий по улучшению жилищных условий молодых семей"</t>
  </si>
  <si>
    <t>01 3 01 00000</t>
  </si>
  <si>
    <t>Предоставление социальных выплат молодым семьям на приобретение (строительство) жилья по мероприятиям подпрограммы «Обеспечение жильем молодых семей» государственной программы «Обеспечение доступным и качественным жильем населения Амурской области на 2014-2020 годы» в рамках подпрограммы «Обеспечение жильем молодых семей» муниципальной программы «Обеспечение доступным и комфортным жильем населения города Благовещенска на 2015-2020 годы»</t>
  </si>
  <si>
    <t>01 3 01 R0200</t>
  </si>
  <si>
    <t>01 3 01 50200</t>
  </si>
  <si>
    <t>Предоставление молодым семьям социальных выплат на приобретение (строительство) жилья</t>
  </si>
  <si>
    <t>01 3 01 80080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</si>
  <si>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2014-2020 годы"</t>
  </si>
  <si>
    <t>00 1 00 50820</t>
  </si>
  <si>
    <t>400</t>
  </si>
  <si>
    <t>00 1 00 R0820</t>
  </si>
  <si>
    <t xml:space="preserve">Контрольно-счетная палата города Благовещенска </t>
  </si>
  <si>
    <t>018</t>
  </si>
  <si>
    <t>Избирательная  комиссия муниципального  образования города Благовещенска</t>
  </si>
  <si>
    <t>020</t>
  </si>
  <si>
    <t>Обеспечение  проведения выборов и референдумов</t>
  </si>
  <si>
    <t>Проведение  выборов   органов местного самоуправления</t>
  </si>
  <si>
    <t>00 0 00 00100</t>
  </si>
  <si>
    <t>Итого</t>
  </si>
  <si>
    <t>Исполнение расходов городского бюджета за 2016 год по ведомственной структуре расходов</t>
  </si>
  <si>
    <t>Приложение № 2</t>
  </si>
  <si>
    <t>Приложение № 3</t>
  </si>
  <si>
    <t>Приложение № 4</t>
  </si>
  <si>
    <t>городской Думы</t>
  </si>
  <si>
    <t>тыс.руб</t>
  </si>
  <si>
    <t>Код источника по бюджетной классификации</t>
  </si>
  <si>
    <t xml:space="preserve">План </t>
  </si>
  <si>
    <t xml:space="preserve">Исполнено                   </t>
  </si>
  <si>
    <t>000 01 00 00 00 00 0000 000</t>
  </si>
  <si>
    <t xml:space="preserve">ИСТОЧНИКИ ВНУТРЕННЕГО ФИНАНСИРОВАНИЯ ДЕФИЦИТОВ БЮДЖЕТОВ </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</si>
  <si>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</si>
  <si>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</si>
  <si>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</si>
  <si>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</si>
  <si>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002 01 02 00 00 04 0000 710</t>
  </si>
  <si>
    <t>Получение кредитов от кредитных организаций бюджетами городских округов в валюте Российской Федерации</t>
  </si>
  <si>
    <t>000 01 02 00 00 00 0000 800</t>
  </si>
  <si>
    <t>Погашение кредитов от кредитных организаций в валюте Российской Федерации</t>
  </si>
  <si>
    <t>002 01 02 00 00 04 0000 810</t>
  </si>
  <si>
    <t>Погашение кредитов от кредитных организаций бюджетами городских округов в валюте Российской Федерации</t>
  </si>
  <si>
    <t>000 01 03 00 00 00 0000 000</t>
  </si>
  <si>
    <t>Бюджетные кредиты от других бюджетов бюджетной системы Российской Федерации</t>
  </si>
  <si>
    <t>000 01 03 01 00 00 0000 700</t>
  </si>
  <si>
    <t>Получение бюджетных кредитов от других  бюджетов бюджетной системы Российской Федерации в валюте Российской Федерации</t>
  </si>
  <si>
    <t>002 01 03 01 00 04 0000 710</t>
  </si>
  <si>
    <t>Получение бюджетных кредитов от других  бюджетов бюджетной системы Российской Федерации бюджетами городских округов в валюте Российской Федерации</t>
  </si>
  <si>
    <t>000 01 03 01 00 00 0000 800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</si>
  <si>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</si>
  <si>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002 01 03 01 00 04 0000 810</t>
  </si>
  <si>
    <t>Погашение бюджетами городских округов бюджетных кредитов, полученных от других  бюджетов бюджетной системы Российской Федерации в валюте Российской Федерации</t>
  </si>
  <si>
    <t>000 01 06 00 00 00 0000 000</t>
  </si>
  <si>
    <t>Иные источники внутреннего финансирования дефицитов бюджетов</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</si>
  <si>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</si>
  <si>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</si>
  <si>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</si>
  <si>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</si>
  <si>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</si>
  <si>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</si>
  <si>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</si>
  <si>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</si>
  <si>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004 01 05 02 01 04 0000 510</t>
  </si>
  <si>
    <t>Увеличение прочих остатков денежных средств бюджетов городских округов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</si>
  <si>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</si>
  <si>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</si>
  <si>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</si>
  <si>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</si>
  <si>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</si>
  <si>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</si>
  <si>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004 01 05 02 01 04 0000 610</t>
  </si>
  <si>
    <t>Уменьшение прочих остатков денежных средств бюджетов городских округов</t>
  </si>
  <si>
    <t>Исполнение источников финансирования дефицита городского бюджета за 2016 год по кодам классификации источников финансирования дефицитов бюджетов  
по кодам классификации источников финансирования дефицитов бюджетов</t>
  </si>
  <si>
    <t>ПРОФИЦИТ БЮДЖЕТА (со знаком "плюс")
 ДЕФИЦИТ БЮДЖЕТА (со знаком "минус")</t>
  </si>
  <si>
    <t>Приложение № 1</t>
  </si>
  <si>
    <t xml:space="preserve">к решению Благовещенской </t>
  </si>
  <si>
    <t>(тыс. руб.)</t>
  </si>
  <si>
    <t>Код бюджетной классификации РФ</t>
  </si>
  <si>
    <t>План</t>
  </si>
  <si>
    <t>Исполнено</t>
  </si>
  <si>
    <t>182 1 01 02010 01 1000 1 1 0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</si>
  <si>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</si>
  <si>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182 1 01 02010 01 2100 1 1 0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</si>
  <si>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</si>
  <si>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182 1 01 02010 01 3000 1 1 0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</si>
  <si>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</si>
  <si>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182 1 01 02010 01 4000 1 1 0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</si>
  <si>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</si>
  <si>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182 1 01 02020 01 1000 1 1 0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</si>
  <si>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</si>
  <si>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182 1 01 02020 01 2100 1 1 0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</si>
  <si>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</si>
  <si>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182 1 01 02020 01 3000 1 1 0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</si>
  <si>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</si>
  <si>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182 1 01 02020 01 4000 1 1 0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</si>
  <si>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</si>
  <si>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182 1 01 02030 01 1000 1 1 0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</si>
  <si>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</si>
  <si>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182 1 01 02030 01 2100 1 1 0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</si>
  <si>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</si>
  <si>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182 1 01 02030 01 3000 1 1 0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</si>
  <si>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</si>
  <si>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182 1 01 02030 01 4000 1 1 0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</si>
  <si>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</si>
  <si>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100 1 03 02230 01 0000 1 1 0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</si>
  <si>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</si>
  <si>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100 1 03 02240 01 0000 1 1 0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</si>
  <si>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</si>
  <si>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100 1 03 02250 01 0000 1 1 0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</si>
  <si>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</si>
  <si>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100 1 03 02260 01 0000 1 1 0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</si>
  <si>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</si>
  <si>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</si>
  <si>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</si>
  <si>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182 1 05 02010 02 2100 110</t>
  </si>
  <si>
    <t>Единый налог на вмененный доход для отдельных видов деятельности (пени по соответствующему платежу)</t>
  </si>
  <si>
    <t>182 1 05 02010 02 2200 110</t>
  </si>
  <si>
    <t>Единый налог на вмененный доход для отдельных видов деятельности (проценты по соответствующему платежу)</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</si>
  <si>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</si>
  <si>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</si>
  <si>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182 1 05 02010 02 4000 110</t>
  </si>
  <si>
    <t>Единый налог на вмененный доход для отдельных видов деятельности (прочие поступления)</t>
  </si>
  <si>
    <t>182 1 05 02020 02 1000 110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</si>
  <si>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</si>
  <si>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</si>
  <si>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</si>
  <si>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</si>
  <si>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</si>
  <si>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182 1 05 02020 02 4000 110</t>
  </si>
  <si>
    <t>Единый налог на вмененный доход для отдельных видов деятельности (за налоговые периоды, истекшие до 1 января 2011 года) (прочие поступления)</t>
  </si>
  <si>
    <t>182 1 05 03010 01 1000 110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</si>
  <si>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</si>
  <si>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182 1 05 03010 01 2100 110</t>
  </si>
  <si>
    <t>Единый сельскохозяйственный налог (пени по соответствующему платежу)</t>
  </si>
  <si>
    <t>182 1 05 03010 01 3000 110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</si>
  <si>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</si>
  <si>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182 1 05 03020 01 1000 110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</si>
  <si>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</si>
  <si>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182 1 05 04010 02 1000 1 1 0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</si>
  <si>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</si>
  <si>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182 1 05 04010 02 2100 1 1 0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</si>
  <si>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</si>
  <si>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182 1 06 01020 04 1000 110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</si>
  <si>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</si>
  <si>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</si>
  <si>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</si>
  <si>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182 1 06 01020 04 4000 110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</si>
  <si>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</si>
  <si>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182 1 06 06032 04 1000 1 1 0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</si>
  <si>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</si>
  <si>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182 1 06 06032 04 2100 1 1 0</t>
  </si>
  <si>
    <t>Земельный налог с организаций, обладающих земельным участком, расположенным в границах городских округов (пени по соответствующему платежу)</t>
  </si>
  <si>
    <t>182 1 06 06032 04 3000 1 1 0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</si>
  <si>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</si>
  <si>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182 1 06 06042 04 1000 1 1 0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</si>
  <si>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</si>
  <si>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182 1 06 06042 04 2100 1 1 0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</si>
  <si>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</si>
  <si>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182 1 06 06042 04 3000 1 1 0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</si>
  <si>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</si>
  <si>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182 1 06 06042 04 4000 1 1 0</t>
  </si>
  <si>
    <t>Земельный налог с физических лиц, обладающих земельным участком, расположенным в границах городских округов (прочие поступления)</t>
  </si>
  <si>
    <t>182 1 08 03010 01 1000 1 1 0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</si>
  <si>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</si>
  <si>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182 1 08 03010 01 4000 1 1 0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</si>
  <si>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</si>
  <si>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012 1 08 07150 01 1000 1 1 0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</si>
  <si>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</si>
  <si>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005 1 08 07173 01 1000 1 1 0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</si>
  <si>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</si>
  <si>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182 1 09 04052 04 2100 1 1 0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</si>
  <si>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</si>
  <si>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182 1 09 04052 04 4000 1 1 0</t>
  </si>
  <si>
    <t>Земельный налог (по обязательствам, возникшим до 1 января 2006 года), мобилизуемый на территориях городских округов (прочие поступления)</t>
  </si>
  <si>
    <t>012 1 11 05012 04 0000 1 2 0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</si>
  <si>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</si>
  <si>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012 1 11 05024 04 0000 1 2 0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</si>
  <si>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</si>
  <si>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006 1 11 05034 04 0000 1 2 0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</si>
  <si>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</si>
  <si>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012 1 11 05312 04 0000 120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</si>
  <si>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</si>
  <si>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002 1 11 05324 04 0000 120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</si>
  <si>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</si>
  <si>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012 1 11 05324 04 0000 120</t>
  </si>
  <si>
    <t>012 1 11 07014 04 0000 1 2 0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</si>
  <si>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</si>
  <si>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005 1 11 09034 04 0000 1 2 0</t>
  </si>
  <si>
    <t>Доходы от эксплуатации и использования имущества автомобильных дорог, находящихся в собственности городских округов</t>
  </si>
  <si>
    <t>002 1 11 09044 04 0000 1 2 0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</si>
  <si>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</si>
  <si>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012 1 11 09044 04 0000 1 2 0</t>
  </si>
  <si>
    <t>048 1 12 01010 01 6000 1 2 0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</si>
  <si>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</si>
  <si>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048 1 12 01020 01 6000 1 2 0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</si>
  <si>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</si>
  <si>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048 1 12 01030 01 6000 1 2 0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</si>
  <si>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</si>
  <si>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048 1 12 01040 01 6000 1 2 0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</si>
  <si>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</si>
  <si>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006 1 13 01994 04 0000 1 3 0</t>
  </si>
  <si>
    <t>Прочие доходы от оказания платных услуг (работ) получателями средств бюджетов городских округов</t>
  </si>
  <si>
    <t>002 1 13 02994 04 0000 1 3 0</t>
  </si>
  <si>
    <t>Прочие доходы от компенсации затрат бюджетов городских округов</t>
  </si>
  <si>
    <t>004 1 13 02994 04 0000 1 3 0</t>
  </si>
  <si>
    <t>005 1 13 02994 04 0000 1 3 0</t>
  </si>
  <si>
    <t>007 1 13 02994 04 0000 1 3 0</t>
  </si>
  <si>
    <t>012 1 13 02994 04 0000 1 3 0</t>
  </si>
  <si>
    <t>012 1 14 01040 04 0000 4 1 0</t>
  </si>
  <si>
    <t>Доходы от продажи квартир, находящихся в собственности городских округов</t>
  </si>
  <si>
    <t>012 1 14 02043 04 0000 4 1 0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</si>
  <si>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</si>
  <si>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012 1 14 02043 04 0000 4 4 0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</si>
  <si>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</si>
  <si>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012 1 14 06012 04 0000 4 3 0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</si>
  <si>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</si>
  <si>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012 1 14 06024 04 0000 4 3 0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</si>
  <si>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</si>
  <si>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012 1 14 06312 04 0000 4 3 0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</si>
  <si>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</si>
  <si>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012 1 14 06324 04 0000 430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</si>
  <si>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</si>
  <si>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002 1 15 02040 04 0000 1 4 0</t>
  </si>
  <si>
    <t>Платежи, взимаемые органами местного самоуправления (организациями) городских округов за выполнение определенных функций</t>
  </si>
  <si>
    <t>182 1 16 03010 01 6000 1 4 0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</si>
  <si>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</si>
  <si>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182 1 16 03030 01 6000 1 4 0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</si>
  <si>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</si>
  <si>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182 1 16 06000 01 6000 1 4 0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</si>
  <si>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</si>
  <si>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141 1 16 08010 01 6000 1 4 0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</si>
  <si>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</si>
  <si>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160 1 16 08010 01 6000 1 4 0</t>
  </si>
  <si>
    <t>188 1 16 08010 01 6000 1 4 0</t>
  </si>
  <si>
    <t>930 1 16 08010 01 0000 1 4 0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</si>
  <si>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</si>
  <si>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141 1 16 08020 01 6000 1 4 0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</si>
  <si>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</si>
  <si>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188 1 16 08020 01 6000 1 4 0</t>
  </si>
  <si>
    <t>188 1 16 21040 04 6000 1 4 0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</si>
  <si>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</si>
  <si>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322 1 16 21040 04 6000 1 4 0</t>
  </si>
  <si>
    <t>924 1 16 25010 01 0000 1 4 0</t>
  </si>
  <si>
    <t>Денежные взыскания (штрафы) за нарушение законодательства Российской Федерации о недрах</t>
  </si>
  <si>
    <t>048 1 16 25010 01 6000 1 4 0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</si>
  <si>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</si>
  <si>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048 1 16 25020 01 6000 1 4 0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</si>
  <si>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</si>
  <si>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927 1 16 25030 01 0000 1 4 0</t>
  </si>
  <si>
    <t>Денежные взыскания (штрафы) за нарушение законодательства Российской Федерации об охране и использовании животного мира</t>
  </si>
  <si>
    <t>076 1 16 25030 01 6000 1 4 0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</si>
  <si>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</si>
  <si>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924 1 16 25050 01 0000 1 4 0</t>
  </si>
  <si>
    <t>Денежные взыскания (штрафы) за нарушение законодательства в области охраны окружающей среды</t>
  </si>
  <si>
    <t>048 1 16 25050 01 6000 1 4 0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</si>
  <si>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</si>
  <si>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141 1 16 25050 01 6000 1 4 0</t>
  </si>
  <si>
    <t>188 1 16 25050 01 6000 1 4 0</t>
  </si>
  <si>
    <t>048 1 16 25060 01 6000 1 4 0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</si>
  <si>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</si>
  <si>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081 1 16 25060 01 6000 1 4 0</t>
  </si>
  <si>
    <t>321 1 16 25060 01 6000 1 4 0</t>
  </si>
  <si>
    <t>141 1 16 28000 01 6000 1 4 0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</si>
  <si>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</si>
  <si>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188 1 16 28000 01 6000 1 4 0</t>
  </si>
  <si>
    <t>320 1 16 28000 01 6000 1 4 0</t>
  </si>
  <si>
    <t>188 1 16 28000 01 7000 1 4 0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</si>
  <si>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казенные учреждения)</t>
  </si>
  <si>
    <t>188 1 16 30013 01 6000 1 4 0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</si>
  <si>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</si>
  <si>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188 1 16 30030 01 6000 1 4 0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</si>
  <si>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</si>
  <si>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937 1 16 30030 01 0000 1 4 0</t>
  </si>
  <si>
    <t>006 1 16 33040 04 0000 1 4 0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</si>
  <si>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</si>
  <si>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012 1 16 33040 04 0000 1 4 0</t>
  </si>
  <si>
    <t>161 1 16 33040 04 6000 1 4 0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</si>
  <si>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</si>
  <si>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498 1 16 41000 01 6000 1 4 0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</si>
  <si>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</si>
  <si>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048 1 16 43000 01 6000 1 4 0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</si>
  <si>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</si>
  <si>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076 1 16 43000 01 6000 1 4 0</t>
  </si>
  <si>
    <t>081 1 16 43000 01 6000 1 4 0</t>
  </si>
  <si>
    <t>100 1 16 43000 01 6000 1 4 0</t>
  </si>
  <si>
    <t>106 1 16 43000 01 6000 1 4 0</t>
  </si>
  <si>
    <t>141 1 16 43000 01 6000 1 4 0</t>
  </si>
  <si>
    <t>150 1 16 43000 01 6000 1 4 0</t>
  </si>
  <si>
    <t>177 1 16 43000 01 6000 1 4 0</t>
  </si>
  <si>
    <t>182 1 16 43000 01 6000 1 4 0</t>
  </si>
  <si>
    <t>188 1 16 43000 01 6000 1 4 0</t>
  </si>
  <si>
    <t>321 1 16 43000 01 6000 1 4 0</t>
  </si>
  <si>
    <t>999 1 16 43000 01 6000 1 4 0</t>
  </si>
  <si>
    <t>498 1 16 45000 01 6000 1 4 0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</si>
  <si>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</si>
  <si>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002 1 16 90040 04 0000 1 4 0</t>
  </si>
  <si>
    <t>Прочие поступления от денежных взысканий (штрафов) и иных сумм в возмещение ущерба, зачисляемые в бюджеты городских округов</t>
  </si>
  <si>
    <t>005 1 16 90040 04 0000 1 4 0</t>
  </si>
  <si>
    <t>019 1 16 90040 04 0000 1 4 0</t>
  </si>
  <si>
    <t>048 1 16 90040 04 6000 1 4 0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</si>
  <si>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</si>
  <si>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076 1 16 90040 04 6000 1 4 0</t>
  </si>
  <si>
    <t>081 1 16 90040 04 6000 1 4 0</t>
  </si>
  <si>
    <t>096 1 16 90040 04 6000 1 4 0</t>
  </si>
  <si>
    <t>106 1 16 90040 04 6000 1 4 0</t>
  </si>
  <si>
    <t>116 1 16 90040 04 0000 1 4 0</t>
  </si>
  <si>
    <t>117 1 16 90040 04 0000 1 4 0</t>
  </si>
  <si>
    <t>141 1 16 90040 04 6000 1 4 0</t>
  </si>
  <si>
    <t>150 1 16 90040 04 6000 1 4 0</t>
  </si>
  <si>
    <t>177 1 16 90040 04 7000 1 4 0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</si>
  <si>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</si>
  <si>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182 1 16 90040 04 6000 1 4 0</t>
  </si>
  <si>
    <t>188 1 16 90040 04 6000 1 4 0</t>
  </si>
  <si>
    <t>321 1 16 90040 04 6000 1 4 0</t>
  </si>
  <si>
    <t>498 1 16 90040 04 6000 1 4 0</t>
  </si>
  <si>
    <t>906 1 16 90040 04 0000 1 4 0</t>
  </si>
  <si>
    <t>918 1 16 90040 04 0000 1 4 0</t>
  </si>
  <si>
    <t>937 1 16 90040 04 0000 1 4 0</t>
  </si>
  <si>
    <t>002 1 17 01040 04 0000 1 8 0</t>
  </si>
  <si>
    <t>Невыясненные поступления, зачисляемые в бюджеты городских округов</t>
  </si>
  <si>
    <t>008 1 17 01040 04 0000 1 8 0</t>
  </si>
  <si>
    <t>002 1 17 05040 04 0000 1 8 0</t>
  </si>
  <si>
    <t>Прочие неналоговые доходы бюджетов городских округов</t>
  </si>
  <si>
    <t>004 2 02 01001 04 0000 1 5 1</t>
  </si>
  <si>
    <t>Дотации бюджетам городских округов на выравнивание бюджетной обеспеченности</t>
  </si>
  <si>
    <t>004 2 02 01003 04 0000 1 5 1</t>
  </si>
  <si>
    <t>Дотации бюджетам городских округов на поддержку мер по обеспечению сбалансированности бюджетов</t>
  </si>
  <si>
    <t>012 2 02 02008 04 0000 1 5 1</t>
  </si>
  <si>
    <t>Субсидии бюджетам городских округов на обеспечение жильем молодых семей</t>
  </si>
  <si>
    <t>002 2 02 02009 04 0000 1 5 1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</si>
  <si>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t>
  </si>
  <si>
    <t>012 2 02 02051 04 0000 1 5 1</t>
  </si>
  <si>
    <t>Субсидии бюджетам городских округов на реализацию федеральных целевых программ</t>
  </si>
  <si>
    <t>002 2 02 02077 04 0000 1 5 1</t>
  </si>
  <si>
    <t>Субсидии бюджетам городских округов на софинансирование капитальных вложений в объекты муниципальной собственности</t>
  </si>
  <si>
    <t>002 2 02 02088 04 0002 1 5 1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</si>
  <si>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</si>
  <si>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012 2 02 02088 04 0002 1 5 1</t>
  </si>
  <si>
    <t>007 2 02 02204 04 0000 1 5 1</t>
  </si>
  <si>
    <t>Субсидии бюджетам городских округов на модернизацию региональных систем дошкольного образования</t>
  </si>
  <si>
    <t>002 2 02 02207 04 0000 1 5 1</t>
  </si>
  <si>
    <t>Субсидии бюджетам городских округов на реализацию мероприятий государственной программы Российской Федерации "Доступная среда" на 2011-2020 годы</t>
  </si>
  <si>
    <t>005 2 02 02207 04 0000 1 5 1</t>
  </si>
  <si>
    <t>007 2 02 02207 04 0000 1 5 1</t>
  </si>
  <si>
    <t>002 2 02 02999 04 0000 1 5 1</t>
  </si>
  <si>
    <t>Прочие субсидии бюджетам городских округов</t>
  </si>
  <si>
    <t>006 2 02 02999 04 0000 1 5 1</t>
  </si>
  <si>
    <t>Прочие субвенции бюджетам городских округов</t>
  </si>
  <si>
    <t>007 2 02 02999 04 0000 1 5 1</t>
  </si>
  <si>
    <t>002 2 02 03007 04 0000 1 5 1</t>
  </si>
  <si>
    <t xml:space="preserve">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 </t>
  </si>
  <si>
    <t>007 2 02 03020 04 0000 1 5 1</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</si>
  <si>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</si>
  <si>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007 2 02 03027 04 0000 1 5 1</t>
  </si>
  <si>
    <t>Субвенции бюджетам городских округов на содержание ребенка в семье опекуна и приемной семье, а также вознаграждение, причитающеея приемному родителю</t>
  </si>
  <si>
    <t>007 2 02 03029 04 0000 1 5 1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</si>
  <si>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</si>
  <si>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012 2 02 03119 04 0000 1 5 1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</si>
  <si>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</si>
  <si>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002 2 02 03121 04 0000 1 5 1</t>
  </si>
  <si>
    <t>Субвенции бюджетам городских округов на проведение Всероссийской сельскохозяйственной переписи в 2016 году</t>
  </si>
  <si>
    <t>002 2 02 03999 04 0000 1 5 1</t>
  </si>
  <si>
    <t>005 2 02 03999 04 0000 1 5 1</t>
  </si>
  <si>
    <t>007 2 02 03999 04 0000 1 5 1</t>
  </si>
  <si>
    <t>005 2 02 04999 04 0000 1 5 1</t>
  </si>
  <si>
    <t>Прочие межбюджетные трансферты, передаваемые бюджетам городских округов</t>
  </si>
  <si>
    <t>007 2 02 04999 04 0000 1 5 1</t>
  </si>
  <si>
    <t>002 2 07 04050 04 0000 1 8 0</t>
  </si>
  <si>
    <t>Прочие безвозмездные поступления в бюджеты городских округов</t>
  </si>
  <si>
    <t>007 2 18 04020 04 0000 1 8 0</t>
  </si>
  <si>
    <t>Доходы бюджетов городских округов от возврата автономными учреждениями остатков субсидий прошлых лет</t>
  </si>
  <si>
    <t>002 2 19 04000 04 0000 1 5 1</t>
  </si>
  <si>
    <t>Возврат остатков субсидий, субвенций и иных межбюджетных трансфертов, имеющих целевое назначение, прошлых лет из бюджетов городских округов</t>
  </si>
  <si>
    <t>004 2 19 04000 04 0000 1 5 1</t>
  </si>
  <si>
    <t>005 2 19 04000 04 0000 1 5 1</t>
  </si>
  <si>
    <t>007 2 19 04000 04 0000 1 5 1</t>
  </si>
  <si>
    <t>ВСЕГО</t>
  </si>
  <si>
    <t xml:space="preserve">Исполнение доходов городского бюджета за 2016 год по кодам классификации доходов бюджетов </t>
  </si>
  <si>
    <t xml:space="preserve">Исполнение расходов городского бюджета за 2016 год по разделам и подразделам классификации расходов бюджетов 
</t>
  </si>
  <si>
    <t>на поддержку экономики</t>
  </si>
  <si>
    <r>
      <t xml:space="preserve">На </t>
    </r>
    <r>
      <rPr>
        <sz val="11"/>
        <color theme="1"/>
        <rFont val="Times New Roman"/>
        <family val="1"/>
      </rPr>
      <t xml:space="preserve">оборону, безопасность и правоохранительную деятельность </t>
    </r>
  </si>
  <si>
    <t>от 25.05.2017 № 34/47</t>
  </si>
</sst>
</file>

<file path=xl/styles.xml><?xml version="1.0" encoding="utf-8"?>
<styleSheet xmlns="http://schemas.openxmlformats.org/spreadsheetml/2006/main">
  <numFmts count="5">
    <numFmt numFmtId="164" formatCode="0.0"/>
    <numFmt numFmtId="165" formatCode="#,##0.0"/>
    <numFmt numFmtId="166" formatCode="?"/>
    <numFmt numFmtId="167" formatCode="#,##0.00_ ;[Red]\-#,##0.00\ "/>
    <numFmt numFmtId="168" formatCode="#,##0.0_ ;[Red]\-#,##0.0\ "/>
  </numFmts>
  <fonts count="73">
    <font>
      <sz val="12"/>
      <color theme="1"/>
      <name val="Times New Roman"/>
      <family val="2"/>
      <charset val="204"/>
    </font>
    <font>
      <sz val="11"/>
      <color theme="1"/>
      <name val="Times New Roman"/>
      <family val="2"/>
      <charset val="204"/>
    </font>
    <font>
      <sz val="10"/>
      <name val="Arial Cyr"/>
      <charset val="204"/>
    </font>
    <font>
      <b/>
      <sz val="10"/>
      <name val="Times New Roman"/>
      <family val="1"/>
      <charset val="204"/>
    </font>
    <font>
      <b/>
      <sz val="10"/>
      <name val="Arial Cyr"/>
      <charset val="204"/>
    </font>
    <font>
      <sz val="11"/>
      <name val="Times New Roman"/>
      <family val="1"/>
      <charset val="204"/>
    </font>
    <font>
      <sz val="8"/>
      <name val="Times New Roman"/>
      <family val="1"/>
      <charset val="204"/>
    </font>
    <font>
      <sz val="10"/>
      <name val="Times New Roman"/>
      <family val="1"/>
      <charset val="204"/>
    </font>
    <font>
      <b/>
      <sz val="12"/>
      <name val="Times New Roman"/>
      <family val="1"/>
      <charset val="204"/>
    </font>
    <font>
      <b/>
      <sz val="12"/>
      <color indexed="8"/>
      <name val="Times New Roman"/>
      <family val="1"/>
      <charset val="204"/>
    </font>
    <font>
      <b/>
      <sz val="11"/>
      <name val="Times New Roman"/>
      <family val="1"/>
      <charset val="204"/>
    </font>
    <font>
      <sz val="11"/>
      <color indexed="8"/>
      <name val="Times New Roman"/>
      <family val="1"/>
      <charset val="204"/>
    </font>
    <font>
      <sz val="12"/>
      <name val="Times New Roman"/>
      <family val="1"/>
      <charset val="204"/>
    </font>
    <font>
      <b/>
      <sz val="10"/>
      <name val="Times New Roman"/>
      <family val="1"/>
    </font>
    <font>
      <b/>
      <sz val="8"/>
      <color rgb="FF000000"/>
      <name val="Arial Cyr"/>
    </font>
    <font>
      <sz val="8"/>
      <color rgb="FF000000"/>
      <name val="Arial Cyr"/>
    </font>
    <font>
      <b/>
      <i/>
      <sz val="8"/>
      <color rgb="FF000000"/>
      <name val="Arial CYR"/>
    </font>
    <font>
      <sz val="8"/>
      <color rgb="FF000000"/>
      <name val="Arial"/>
      <family val="2"/>
      <charset val="204"/>
    </font>
    <font>
      <sz val="12"/>
      <color theme="1"/>
      <name val="Times New Roman"/>
      <family val="2"/>
      <charset val="204"/>
    </font>
    <font>
      <sz val="11"/>
      <color theme="1"/>
      <name val="Calibri"/>
      <family val="2"/>
      <charset val="204"/>
      <scheme val="minor"/>
    </font>
    <font>
      <sz val="11"/>
      <name val="Calibri"/>
      <family val="2"/>
      <charset val="204"/>
      <scheme val="minor"/>
    </font>
    <font>
      <b/>
      <sz val="14"/>
      <name val="Times New Roman"/>
      <family val="1"/>
      <charset val="204"/>
    </font>
    <font>
      <sz val="9"/>
      <name val="Times New Roman"/>
      <family val="1"/>
      <charset val="204"/>
    </font>
    <font>
      <sz val="10"/>
      <color rgb="FFC00000"/>
      <name val="Times New Roman"/>
      <family val="1"/>
      <charset val="204"/>
    </font>
    <font>
      <sz val="9"/>
      <color rgb="FFC00000"/>
      <name val="Times New Roman"/>
      <family val="1"/>
      <charset val="204"/>
    </font>
    <font>
      <sz val="11"/>
      <color rgb="FF00B050"/>
      <name val="Times New Roman"/>
      <family val="1"/>
      <charset val="204"/>
    </font>
    <font>
      <sz val="11"/>
      <color rgb="FF002060"/>
      <name val="Times New Roman"/>
      <family val="1"/>
      <charset val="204"/>
    </font>
    <font>
      <b/>
      <sz val="11"/>
      <color rgb="FFC00000"/>
      <name val="Times New Roman"/>
      <family val="1"/>
      <charset val="204"/>
    </font>
    <font>
      <sz val="11"/>
      <color rgb="FF002060"/>
      <name val="Calibri"/>
      <family val="2"/>
      <charset val="204"/>
      <scheme val="minor"/>
    </font>
    <font>
      <sz val="11"/>
      <color rgb="FF00B050"/>
      <name val="Calibri"/>
      <family val="2"/>
      <charset val="204"/>
      <scheme val="minor"/>
    </font>
    <font>
      <sz val="11"/>
      <color theme="3"/>
      <name val="Times New Roman"/>
      <family val="1"/>
      <charset val="204"/>
    </font>
    <font>
      <sz val="11"/>
      <color theme="3"/>
      <name val="Calibri"/>
      <family val="2"/>
      <charset val="204"/>
      <scheme val="minor"/>
    </font>
    <font>
      <sz val="11"/>
      <color rgb="FFFF0000"/>
      <name val="Times New Roman"/>
      <family val="1"/>
      <charset val="204"/>
    </font>
    <font>
      <sz val="14"/>
      <name val="Times New Roman Cyr"/>
      <charset val="204"/>
    </font>
    <font>
      <sz val="8"/>
      <color rgb="FF002060"/>
      <name val="Times New Roman"/>
      <family val="1"/>
      <charset val="204"/>
    </font>
    <font>
      <sz val="9"/>
      <color rgb="FF002060"/>
      <name val="Times New Roman"/>
      <family val="1"/>
      <charset val="204"/>
    </font>
    <font>
      <sz val="9"/>
      <color theme="3"/>
      <name val="Times New Roman"/>
      <family val="1"/>
      <charset val="204"/>
    </font>
    <font>
      <sz val="12"/>
      <color indexed="8"/>
      <name val="Times New Roman"/>
      <family val="1"/>
      <charset val="204"/>
    </font>
    <font>
      <sz val="11"/>
      <color rgb="FFC00000"/>
      <name val="Times New Roman"/>
      <family val="1"/>
      <charset val="204"/>
    </font>
    <font>
      <b/>
      <sz val="11"/>
      <color rgb="FF00B050"/>
      <name val="Times New Roman"/>
      <family val="1"/>
      <charset val="204"/>
    </font>
    <font>
      <i/>
      <sz val="11"/>
      <name val="Times New Roman"/>
      <family val="1"/>
      <charset val="204"/>
    </font>
    <font>
      <sz val="12"/>
      <name val="Calibri"/>
      <family val="2"/>
      <charset val="204"/>
      <scheme val="minor"/>
    </font>
    <font>
      <b/>
      <sz val="10"/>
      <color indexed="8"/>
      <name val="Times New Roman"/>
      <family val="1"/>
      <charset val="204"/>
    </font>
    <font>
      <sz val="9"/>
      <color rgb="FFFF0000"/>
      <name val="Times New Roman"/>
      <family val="1"/>
      <charset val="204"/>
    </font>
    <font>
      <sz val="11"/>
      <name val="Times New Roman"/>
      <family val="2"/>
      <charset val="204"/>
    </font>
    <font>
      <sz val="12"/>
      <name val="Times New Roman"/>
      <family val="1"/>
    </font>
    <font>
      <sz val="7.5"/>
      <name val="Arial Cyr"/>
      <charset val="204"/>
    </font>
    <font>
      <sz val="7.5"/>
      <name val="Times New Roman"/>
      <family val="1"/>
      <charset val="204"/>
    </font>
    <font>
      <b/>
      <sz val="7.5"/>
      <color indexed="8"/>
      <name val="Arial"/>
      <family val="2"/>
      <charset val="204"/>
    </font>
    <font>
      <b/>
      <sz val="9"/>
      <color indexed="8"/>
      <name val="Times New Roman"/>
      <family val="1"/>
      <charset val="204"/>
    </font>
    <font>
      <sz val="7.5"/>
      <color indexed="8"/>
      <name val="Arial"/>
      <family val="2"/>
      <charset val="204"/>
    </font>
    <font>
      <sz val="9"/>
      <color indexed="8"/>
      <name val="Times New Roman"/>
      <family val="1"/>
      <charset val="204"/>
    </font>
    <font>
      <sz val="10"/>
      <color indexed="8"/>
      <name val="Times New Roman"/>
      <family val="1"/>
      <charset val="204"/>
    </font>
    <font>
      <sz val="8"/>
      <color indexed="8"/>
      <name val="Times New Roman"/>
      <family val="1"/>
      <charset val="204"/>
    </font>
    <font>
      <b/>
      <sz val="8"/>
      <color indexed="8"/>
      <name val="Times New Roman"/>
      <family val="1"/>
      <charset val="204"/>
    </font>
    <font>
      <b/>
      <sz val="9"/>
      <color rgb="FF000000"/>
      <name val="Times New Roman"/>
      <family val="1"/>
      <charset val="204"/>
    </font>
    <font>
      <sz val="10"/>
      <color rgb="FF000000"/>
      <name val="Arial"/>
      <family val="2"/>
      <charset val="204"/>
    </font>
    <font>
      <sz val="10"/>
      <name val="Arial"/>
      <family val="2"/>
      <charset val="204"/>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sz val="10"/>
      <name val="Arial"/>
    </font>
    <font>
      <b/>
      <sz val="12"/>
      <name val="Arial Cyr"/>
      <charset val="204"/>
    </font>
    <font>
      <sz val="11"/>
      <name val="Arial"/>
      <family val="2"/>
      <charset val="204"/>
    </font>
    <font>
      <b/>
      <sz val="11"/>
      <color theme="3"/>
      <name val="Calibri"/>
      <family val="2"/>
      <charset val="204"/>
      <scheme val="minor"/>
    </font>
    <font>
      <sz val="11"/>
      <name val="Times New Roman"/>
      <family val="1"/>
    </font>
    <font>
      <sz val="11"/>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FF"/>
        <bgColor indexed="64"/>
      </patternFill>
    </fill>
  </fills>
  <borders count="5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000000"/>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hair">
        <color rgb="FF000000"/>
      </top>
      <bottom/>
      <diagonal/>
    </border>
    <border>
      <left/>
      <right style="thin">
        <color rgb="FF000000"/>
      </right>
      <top/>
      <bottom style="hair">
        <color rgb="FF000000"/>
      </bottom>
      <diagonal/>
    </border>
    <border>
      <left style="thin">
        <color rgb="FF000000"/>
      </left>
      <right style="thin">
        <color rgb="FF000000"/>
      </right>
      <top style="thin">
        <color rgb="FF000000"/>
      </top>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thin">
        <color rgb="FF000000"/>
      </top>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medium">
        <color rgb="FF000000"/>
      </top>
      <bottom style="medium">
        <color rgb="FF000000"/>
      </bottom>
      <diagonal/>
    </border>
    <border>
      <left/>
      <right/>
      <top/>
      <bottom style="medium">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s>
  <cellStyleXfs count="177">
    <xf numFmtId="0" fontId="0" fillId="0" borderId="0"/>
    <xf numFmtId="0" fontId="2" fillId="0" borderId="0"/>
    <xf numFmtId="49" fontId="14" fillId="0" borderId="4">
      <alignment horizontal="left" vertical="center" wrapText="1"/>
    </xf>
    <xf numFmtId="4" fontId="15" fillId="0" borderId="5">
      <alignment horizontal="right" vertical="center" shrinkToFit="1"/>
    </xf>
    <xf numFmtId="49" fontId="16" fillId="0" borderId="4">
      <alignment horizontal="left" vertical="center" wrapText="1"/>
    </xf>
    <xf numFmtId="4" fontId="15" fillId="0" borderId="6">
      <alignment horizontal="right" vertical="center" shrinkToFit="1"/>
    </xf>
    <xf numFmtId="0" fontId="15" fillId="0" borderId="7">
      <alignment horizontal="left" vertical="center" wrapText="1"/>
    </xf>
    <xf numFmtId="0" fontId="15" fillId="0" borderId="8">
      <alignment horizontal="left" vertical="center" wrapText="1"/>
    </xf>
    <xf numFmtId="0" fontId="15" fillId="0" borderId="4">
      <alignment horizontal="left" vertical="center" wrapText="1"/>
    </xf>
    <xf numFmtId="49" fontId="15" fillId="0" borderId="4">
      <alignment horizontal="left" vertical="center" wrapText="1" indent="3"/>
    </xf>
    <xf numFmtId="49" fontId="15" fillId="0" borderId="4">
      <alignment horizontal="left" vertical="center" wrapText="1" indent="2"/>
    </xf>
    <xf numFmtId="4" fontId="17" fillId="0" borderId="6">
      <alignment horizontal="right"/>
    </xf>
    <xf numFmtId="4" fontId="17" fillId="0" borderId="6">
      <alignment horizontal="right"/>
    </xf>
    <xf numFmtId="4" fontId="15" fillId="0" borderId="9">
      <alignment horizontal="right" vertical="center" shrinkToFit="1"/>
    </xf>
    <xf numFmtId="0" fontId="19" fillId="0" borderId="0"/>
    <xf numFmtId="0" fontId="1" fillId="0" borderId="0"/>
    <xf numFmtId="0" fontId="2" fillId="0" borderId="0"/>
    <xf numFmtId="0" fontId="19" fillId="0" borderId="0"/>
    <xf numFmtId="0" fontId="18" fillId="0" borderId="0"/>
    <xf numFmtId="0" fontId="33" fillId="0" borderId="0"/>
    <xf numFmtId="0" fontId="56" fillId="0" borderId="0">
      <alignment horizontal="left"/>
    </xf>
    <xf numFmtId="0" fontId="56" fillId="0" borderId="0">
      <alignment horizontal="left"/>
    </xf>
    <xf numFmtId="0" fontId="57" fillId="0" borderId="0"/>
    <xf numFmtId="0" fontId="57" fillId="0" borderId="0"/>
    <xf numFmtId="0" fontId="56" fillId="0" borderId="0">
      <alignment horizontal="left"/>
    </xf>
    <xf numFmtId="49" fontId="58" fillId="0" borderId="13"/>
    <xf numFmtId="4" fontId="58" fillId="0" borderId="6">
      <alignment horizontal="right"/>
    </xf>
    <xf numFmtId="4" fontId="58" fillId="0" borderId="6">
      <alignment horizontal="right"/>
    </xf>
    <xf numFmtId="4" fontId="58" fillId="0" borderId="14">
      <alignment horizontal="right"/>
    </xf>
    <xf numFmtId="49" fontId="58" fillId="0" borderId="0">
      <alignment horizontal="right"/>
    </xf>
    <xf numFmtId="0" fontId="58" fillId="0" borderId="13"/>
    <xf numFmtId="49" fontId="58" fillId="0" borderId="15">
      <alignment horizontal="center"/>
    </xf>
    <xf numFmtId="0" fontId="59" fillId="0" borderId="13"/>
    <xf numFmtId="0" fontId="58" fillId="0" borderId="16">
      <alignment horizontal="left" wrapText="1"/>
    </xf>
    <xf numFmtId="0" fontId="58" fillId="0" borderId="17">
      <alignment horizontal="left" wrapText="1" indent="1"/>
    </xf>
    <xf numFmtId="0" fontId="58" fillId="0" borderId="16">
      <alignment horizontal="left" wrapText="1" indent="2"/>
    </xf>
    <xf numFmtId="0" fontId="58" fillId="0" borderId="18">
      <alignment horizontal="left" wrapText="1" indent="2"/>
    </xf>
    <xf numFmtId="0" fontId="58" fillId="0" borderId="0">
      <alignment horizontal="center" wrapText="1"/>
    </xf>
    <xf numFmtId="49" fontId="58" fillId="0" borderId="13">
      <alignment horizontal="left"/>
    </xf>
    <xf numFmtId="49" fontId="58" fillId="0" borderId="19">
      <alignment horizontal="center" wrapText="1"/>
    </xf>
    <xf numFmtId="49" fontId="58" fillId="0" borderId="19">
      <alignment horizontal="left" wrapText="1"/>
    </xf>
    <xf numFmtId="49" fontId="58" fillId="0" borderId="19">
      <alignment horizontal="center" shrinkToFit="1"/>
    </xf>
    <xf numFmtId="49" fontId="58" fillId="0" borderId="13">
      <alignment horizontal="center"/>
    </xf>
    <xf numFmtId="0" fontId="58" fillId="0" borderId="20">
      <alignment horizontal="center"/>
    </xf>
    <xf numFmtId="0" fontId="58" fillId="0" borderId="0">
      <alignment horizontal="center"/>
    </xf>
    <xf numFmtId="49" fontId="58" fillId="0" borderId="13"/>
    <xf numFmtId="49" fontId="58" fillId="0" borderId="6">
      <alignment horizontal="center" shrinkToFit="1"/>
    </xf>
    <xf numFmtId="0" fontId="58" fillId="0" borderId="13">
      <alignment horizontal="center"/>
    </xf>
    <xf numFmtId="49" fontId="58" fillId="0" borderId="20">
      <alignment horizontal="center"/>
    </xf>
    <xf numFmtId="49" fontId="58" fillId="0" borderId="0">
      <alignment horizontal="left"/>
    </xf>
    <xf numFmtId="49" fontId="58" fillId="0" borderId="21">
      <alignment horizontal="center"/>
    </xf>
    <xf numFmtId="0" fontId="59" fillId="0" borderId="22">
      <alignment horizontal="center" vertical="center" textRotation="90" wrapText="1"/>
    </xf>
    <xf numFmtId="0" fontId="59" fillId="0" borderId="20">
      <alignment horizontal="center" vertical="center" textRotation="90" wrapText="1"/>
    </xf>
    <xf numFmtId="0" fontId="58" fillId="0" borderId="0">
      <alignment vertical="center"/>
    </xf>
    <xf numFmtId="0" fontId="59" fillId="0" borderId="22">
      <alignment horizontal="center" vertical="center" textRotation="90"/>
    </xf>
    <xf numFmtId="49" fontId="58" fillId="0" borderId="5">
      <alignment horizontal="center" vertical="center" wrapText="1"/>
    </xf>
    <xf numFmtId="0" fontId="59" fillId="0" borderId="23"/>
    <xf numFmtId="49" fontId="60" fillId="0" borderId="24">
      <alignment horizontal="left" vertical="center" wrapText="1"/>
    </xf>
    <xf numFmtId="49" fontId="58" fillId="0" borderId="25">
      <alignment horizontal="left" vertical="center" wrapText="1" indent="2"/>
    </xf>
    <xf numFmtId="49" fontId="58" fillId="0" borderId="18">
      <alignment horizontal="left" vertical="center" wrapText="1" indent="3"/>
    </xf>
    <xf numFmtId="49" fontId="58" fillId="0" borderId="24">
      <alignment horizontal="left" vertical="center" wrapText="1" indent="3"/>
    </xf>
    <xf numFmtId="49" fontId="58" fillId="0" borderId="26">
      <alignment horizontal="left" vertical="center" wrapText="1" indent="3"/>
    </xf>
    <xf numFmtId="0" fontId="60" fillId="0" borderId="23">
      <alignment horizontal="left" vertical="center" wrapText="1"/>
    </xf>
    <xf numFmtId="49" fontId="58" fillId="0" borderId="20">
      <alignment horizontal="left" vertical="center" wrapText="1" indent="3"/>
    </xf>
    <xf numFmtId="49" fontId="58" fillId="0" borderId="0">
      <alignment horizontal="left" vertical="center" wrapText="1" indent="3"/>
    </xf>
    <xf numFmtId="49" fontId="58" fillId="0" borderId="13">
      <alignment horizontal="left" vertical="center" wrapText="1" indent="3"/>
    </xf>
    <xf numFmtId="49" fontId="60" fillId="0" borderId="23">
      <alignment horizontal="left" vertical="center" wrapText="1"/>
    </xf>
    <xf numFmtId="49" fontId="58" fillId="0" borderId="27">
      <alignment horizontal="center" vertical="center" wrapText="1"/>
    </xf>
    <xf numFmtId="49" fontId="59" fillId="0" borderId="28">
      <alignment horizontal="center"/>
    </xf>
    <xf numFmtId="49" fontId="59" fillId="0" borderId="29">
      <alignment horizontal="center" vertical="center" wrapText="1"/>
    </xf>
    <xf numFmtId="49" fontId="58" fillId="0" borderId="30">
      <alignment horizontal="center" vertical="center" wrapText="1"/>
    </xf>
    <xf numFmtId="49" fontId="58" fillId="0" borderId="19">
      <alignment horizontal="center" vertical="center" wrapText="1"/>
    </xf>
    <xf numFmtId="49" fontId="58" fillId="0" borderId="29">
      <alignment horizontal="center" vertical="center" wrapText="1"/>
    </xf>
    <xf numFmtId="49" fontId="58" fillId="0" borderId="31">
      <alignment horizontal="center" vertical="center" wrapText="1"/>
    </xf>
    <xf numFmtId="49" fontId="58" fillId="0" borderId="32">
      <alignment horizontal="center" vertical="center" wrapText="1"/>
    </xf>
    <xf numFmtId="49" fontId="58" fillId="0" borderId="0">
      <alignment horizontal="center" vertical="center" wrapText="1"/>
    </xf>
    <xf numFmtId="49" fontId="58" fillId="0" borderId="13">
      <alignment horizontal="center" vertical="center" wrapText="1"/>
    </xf>
    <xf numFmtId="49" fontId="59" fillId="0" borderId="28">
      <alignment horizontal="center" vertical="center" wrapText="1"/>
    </xf>
    <xf numFmtId="0" fontId="58" fillId="0" borderId="5">
      <alignment horizontal="center" vertical="top"/>
    </xf>
    <xf numFmtId="49" fontId="58" fillId="0" borderId="5">
      <alignment horizontal="center" vertical="top" wrapText="1"/>
    </xf>
    <xf numFmtId="4" fontId="58" fillId="0" borderId="33">
      <alignment horizontal="right"/>
    </xf>
    <xf numFmtId="0" fontId="58" fillId="0" borderId="9"/>
    <xf numFmtId="4" fontId="58" fillId="0" borderId="27">
      <alignment horizontal="right"/>
    </xf>
    <xf numFmtId="4" fontId="58" fillId="0" borderId="32">
      <alignment horizontal="right" shrinkToFit="1"/>
    </xf>
    <xf numFmtId="4" fontId="58" fillId="0" borderId="0">
      <alignment horizontal="right" shrinkToFit="1"/>
    </xf>
    <xf numFmtId="0" fontId="59" fillId="0" borderId="5">
      <alignment horizontal="center" vertical="top"/>
    </xf>
    <xf numFmtId="0" fontId="58" fillId="0" borderId="5">
      <alignment horizontal="center" vertical="top" wrapText="1"/>
    </xf>
    <xf numFmtId="0" fontId="58" fillId="0" borderId="5">
      <alignment horizontal="center" vertical="top"/>
    </xf>
    <xf numFmtId="4" fontId="58" fillId="0" borderId="34">
      <alignment horizontal="right"/>
    </xf>
    <xf numFmtId="0" fontId="58" fillId="0" borderId="35"/>
    <xf numFmtId="4" fontId="58" fillId="0" borderId="36">
      <alignment horizontal="right"/>
    </xf>
    <xf numFmtId="0" fontId="58" fillId="0" borderId="13">
      <alignment horizontal="right"/>
    </xf>
    <xf numFmtId="0" fontId="59" fillId="0" borderId="5">
      <alignment horizontal="center" vertical="top"/>
    </xf>
    <xf numFmtId="0" fontId="57" fillId="3" borderId="0"/>
    <xf numFmtId="0" fontId="59" fillId="0" borderId="0"/>
    <xf numFmtId="0" fontId="61" fillId="0" borderId="0"/>
    <xf numFmtId="0" fontId="58" fillId="0" borderId="0">
      <alignment horizontal="left"/>
    </xf>
    <xf numFmtId="0" fontId="58" fillId="0" borderId="0"/>
    <xf numFmtId="0" fontId="62" fillId="0" borderId="0"/>
    <xf numFmtId="0" fontId="57" fillId="3" borderId="13"/>
    <xf numFmtId="0" fontId="58" fillId="0" borderId="22">
      <alignment horizontal="center" vertical="top" wrapText="1"/>
    </xf>
    <xf numFmtId="0" fontId="58" fillId="0" borderId="22">
      <alignment horizontal="center" vertical="center"/>
    </xf>
    <xf numFmtId="0" fontId="57" fillId="3" borderId="37"/>
    <xf numFmtId="0" fontId="58" fillId="0" borderId="38">
      <alignment horizontal="left" wrapText="1"/>
    </xf>
    <xf numFmtId="0" fontId="58" fillId="0" borderId="16">
      <alignment horizontal="left" wrapText="1" indent="1"/>
    </xf>
    <xf numFmtId="0" fontId="58" fillId="0" borderId="23">
      <alignment horizontal="left" wrapText="1" indent="2"/>
    </xf>
    <xf numFmtId="0" fontId="57" fillId="3" borderId="39"/>
    <xf numFmtId="0" fontId="63" fillId="0" borderId="0">
      <alignment horizontal="center" wrapText="1"/>
    </xf>
    <xf numFmtId="0" fontId="64" fillId="0" borderId="0">
      <alignment horizontal="center" vertical="top"/>
    </xf>
    <xf numFmtId="0" fontId="58" fillId="0" borderId="13">
      <alignment wrapText="1"/>
    </xf>
    <xf numFmtId="0" fontId="58" fillId="0" borderId="37">
      <alignment wrapText="1"/>
    </xf>
    <xf numFmtId="0" fontId="58" fillId="0" borderId="20">
      <alignment horizontal="left"/>
    </xf>
    <xf numFmtId="0" fontId="58" fillId="0" borderId="5">
      <alignment horizontal="center" vertical="top" wrapText="1"/>
    </xf>
    <xf numFmtId="0" fontId="58" fillId="0" borderId="27">
      <alignment horizontal="center" vertical="center"/>
    </xf>
    <xf numFmtId="0" fontId="57" fillId="3" borderId="40"/>
    <xf numFmtId="49" fontId="58" fillId="0" borderId="28">
      <alignment horizontal="center" wrapText="1"/>
    </xf>
    <xf numFmtId="49" fontId="58" fillId="0" borderId="30">
      <alignment horizontal="center" wrapText="1"/>
    </xf>
    <xf numFmtId="49" fontId="58" fillId="0" borderId="29">
      <alignment horizontal="center"/>
    </xf>
    <xf numFmtId="0" fontId="57" fillId="3" borderId="20"/>
    <xf numFmtId="0" fontId="57" fillId="3" borderId="41"/>
    <xf numFmtId="0" fontId="58" fillId="0" borderId="32"/>
    <xf numFmtId="0" fontId="58" fillId="0" borderId="0">
      <alignment horizontal="center"/>
    </xf>
    <xf numFmtId="49" fontId="58" fillId="0" borderId="20"/>
    <xf numFmtId="49" fontId="58" fillId="0" borderId="0"/>
    <xf numFmtId="0" fontId="58" fillId="0" borderId="5">
      <alignment horizontal="center" vertical="center"/>
    </xf>
    <xf numFmtId="0" fontId="57" fillId="3" borderId="42"/>
    <xf numFmtId="49" fontId="58" fillId="0" borderId="33">
      <alignment horizontal="center"/>
    </xf>
    <xf numFmtId="49" fontId="58" fillId="0" borderId="9">
      <alignment horizontal="center"/>
    </xf>
    <xf numFmtId="49" fontId="58" fillId="0" borderId="5">
      <alignment horizontal="center"/>
    </xf>
    <xf numFmtId="49" fontId="58" fillId="0" borderId="5">
      <alignment horizontal="center" vertical="top" wrapText="1"/>
    </xf>
    <xf numFmtId="49" fontId="58" fillId="0" borderId="5">
      <alignment horizontal="center" vertical="top" wrapText="1"/>
    </xf>
    <xf numFmtId="0" fontId="57" fillId="3" borderId="43"/>
    <xf numFmtId="4" fontId="58" fillId="0" borderId="5">
      <alignment horizontal="right"/>
    </xf>
    <xf numFmtId="0" fontId="58" fillId="4" borderId="32"/>
    <xf numFmtId="49" fontId="58" fillId="0" borderId="44">
      <alignment horizontal="center" vertical="top"/>
    </xf>
    <xf numFmtId="49" fontId="57" fillId="0" borderId="0"/>
    <xf numFmtId="0" fontId="58" fillId="0" borderId="0">
      <alignment horizontal="right"/>
    </xf>
    <xf numFmtId="49" fontId="58" fillId="0" borderId="0">
      <alignment horizontal="right"/>
    </xf>
    <xf numFmtId="0" fontId="65" fillId="0" borderId="0"/>
    <xf numFmtId="0" fontId="65" fillId="0" borderId="45"/>
    <xf numFmtId="49" fontId="66" fillId="0" borderId="46">
      <alignment horizontal="right"/>
    </xf>
    <xf numFmtId="0" fontId="58" fillId="0" borderId="46">
      <alignment horizontal="right"/>
    </xf>
    <xf numFmtId="0" fontId="65" fillId="0" borderId="13"/>
    <xf numFmtId="0" fontId="58" fillId="0" borderId="27">
      <alignment horizontal="center"/>
    </xf>
    <xf numFmtId="49" fontId="57" fillId="0" borderId="47">
      <alignment horizontal="center"/>
    </xf>
    <xf numFmtId="14" fontId="58" fillId="0" borderId="48">
      <alignment horizontal="center"/>
    </xf>
    <xf numFmtId="0" fontId="58" fillId="0" borderId="49">
      <alignment horizontal="center"/>
    </xf>
    <xf numFmtId="49" fontId="58" fillId="0" borderId="50">
      <alignment horizontal="center"/>
    </xf>
    <xf numFmtId="49" fontId="58" fillId="0" borderId="48">
      <alignment horizontal="center"/>
    </xf>
    <xf numFmtId="0" fontId="58" fillId="0" borderId="48">
      <alignment horizontal="center"/>
    </xf>
    <xf numFmtId="49" fontId="58" fillId="0" borderId="51">
      <alignment horizontal="center"/>
    </xf>
    <xf numFmtId="0" fontId="62" fillId="0" borderId="32"/>
    <xf numFmtId="49" fontId="58" fillId="0" borderId="44">
      <alignment horizontal="center" vertical="top" wrapText="1"/>
    </xf>
    <xf numFmtId="0" fontId="58" fillId="0" borderId="52">
      <alignment horizontal="center" vertical="center"/>
    </xf>
    <xf numFmtId="4" fontId="58" fillId="0" borderId="15">
      <alignment horizontal="right"/>
    </xf>
    <xf numFmtId="49" fontId="58" fillId="0" borderId="35">
      <alignment horizontal="center"/>
    </xf>
    <xf numFmtId="0" fontId="58" fillId="0" borderId="0">
      <alignment horizontal="left" wrapText="1"/>
    </xf>
    <xf numFmtId="0" fontId="58" fillId="0" borderId="13">
      <alignment horizontal="left"/>
    </xf>
    <xf numFmtId="0" fontId="58" fillId="0" borderId="17">
      <alignment horizontal="left" wrapText="1"/>
    </xf>
    <xf numFmtId="0" fontId="58" fillId="0" borderId="37"/>
    <xf numFmtId="0" fontId="59" fillId="0" borderId="53">
      <alignment horizontal="left" wrapText="1"/>
    </xf>
    <xf numFmtId="0" fontId="58" fillId="0" borderId="21">
      <alignment horizontal="left" wrapText="1" indent="2"/>
    </xf>
    <xf numFmtId="49" fontId="58" fillId="0" borderId="0">
      <alignment horizontal="center" wrapText="1"/>
    </xf>
    <xf numFmtId="49" fontId="58" fillId="0" borderId="29">
      <alignment horizontal="center" wrapText="1"/>
    </xf>
    <xf numFmtId="0" fontId="58" fillId="0" borderId="40"/>
    <xf numFmtId="0" fontId="58" fillId="0" borderId="54">
      <alignment horizontal="center" wrapText="1"/>
    </xf>
    <xf numFmtId="0" fontId="57" fillId="3" borderId="32"/>
    <xf numFmtId="49" fontId="58" fillId="0" borderId="19">
      <alignment horizontal="center"/>
    </xf>
    <xf numFmtId="49" fontId="58" fillId="0" borderId="0">
      <alignment horizontal="center"/>
    </xf>
    <xf numFmtId="49" fontId="58" fillId="0" borderId="6">
      <alignment horizontal="center" wrapText="1"/>
    </xf>
    <xf numFmtId="49" fontId="58" fillId="0" borderId="14">
      <alignment horizontal="center" wrapText="1"/>
    </xf>
    <xf numFmtId="49" fontId="58" fillId="0" borderId="6">
      <alignment horizontal="center"/>
    </xf>
    <xf numFmtId="0" fontId="2" fillId="0" borderId="0"/>
    <xf numFmtId="0" fontId="57" fillId="0" borderId="0"/>
    <xf numFmtId="0" fontId="18" fillId="0" borderId="0"/>
    <xf numFmtId="0" fontId="57" fillId="0" borderId="0"/>
    <xf numFmtId="0" fontId="67" fillId="0" borderId="0"/>
  </cellStyleXfs>
  <cellXfs count="221">
    <xf numFmtId="0" fontId="0" fillId="0" borderId="0" xfId="0"/>
    <xf numFmtId="0" fontId="5" fillId="0" borderId="0" xfId="1" applyFont="1" applyFill="1" applyAlignment="1"/>
    <xf numFmtId="0" fontId="7" fillId="0" borderId="2" xfId="1" applyFont="1" applyFill="1" applyBorder="1" applyAlignment="1">
      <alignment horizontal="center" vertical="center" wrapText="1"/>
    </xf>
    <xf numFmtId="0" fontId="6" fillId="0" borderId="0" xfId="1" applyFont="1" applyFill="1"/>
    <xf numFmtId="49" fontId="8" fillId="0" borderId="2" xfId="1" applyNumberFormat="1" applyFont="1" applyFill="1" applyBorder="1" applyAlignment="1">
      <alignment horizontal="center" vertical="top" wrapText="1"/>
    </xf>
    <xf numFmtId="0" fontId="8" fillId="0" borderId="2" xfId="1" applyFont="1" applyFill="1" applyBorder="1" applyAlignment="1">
      <alignment vertical="top" wrapText="1"/>
    </xf>
    <xf numFmtId="165" fontId="9" fillId="0" borderId="2" xfId="1" applyNumberFormat="1" applyFont="1" applyFill="1" applyBorder="1" applyAlignment="1">
      <alignment horizontal="center" vertical="center" wrapText="1"/>
    </xf>
    <xf numFmtId="0" fontId="5" fillId="0" borderId="0" xfId="1" applyFont="1" applyFill="1"/>
    <xf numFmtId="0" fontId="5" fillId="0" borderId="2" xfId="1" applyFont="1" applyFill="1" applyBorder="1" applyAlignment="1">
      <alignment vertical="top" wrapText="1"/>
    </xf>
    <xf numFmtId="165" fontId="8" fillId="0" borderId="2" xfId="1" applyNumberFormat="1" applyFont="1" applyFill="1" applyBorder="1" applyAlignment="1">
      <alignment horizontal="center" vertical="center" wrapText="1"/>
    </xf>
    <xf numFmtId="49" fontId="12" fillId="0" borderId="2" xfId="1" applyNumberFormat="1" applyFont="1" applyFill="1" applyBorder="1" applyAlignment="1">
      <alignment horizontal="center" vertical="top" wrapText="1"/>
    </xf>
    <xf numFmtId="0" fontId="12" fillId="0" borderId="2" xfId="1" applyFont="1" applyFill="1" applyBorder="1" applyAlignment="1">
      <alignment vertical="top" wrapText="1"/>
    </xf>
    <xf numFmtId="0" fontId="12" fillId="0" borderId="0" xfId="1" applyFont="1" applyFill="1"/>
    <xf numFmtId="49" fontId="8" fillId="0" borderId="2" xfId="1" applyNumberFormat="1" applyFont="1" applyFill="1" applyBorder="1" applyAlignment="1">
      <alignment horizontal="left" vertical="top" wrapText="1"/>
    </xf>
    <xf numFmtId="165" fontId="8" fillId="0" borderId="2" xfId="1" applyNumberFormat="1" applyFont="1" applyFill="1" applyBorder="1" applyAlignment="1">
      <alignment horizontal="right" vertical="center" wrapText="1"/>
    </xf>
    <xf numFmtId="49" fontId="8" fillId="0" borderId="2" xfId="1" applyNumberFormat="1" applyFont="1" applyFill="1" applyBorder="1" applyAlignment="1">
      <alignment horizontal="center" vertical="center" wrapText="1"/>
    </xf>
    <xf numFmtId="49" fontId="13" fillId="0" borderId="2" xfId="1" applyNumberFormat="1" applyFont="1" applyFill="1" applyBorder="1" applyAlignment="1">
      <alignment horizontal="left" vertical="top" wrapText="1"/>
    </xf>
    <xf numFmtId="0" fontId="5" fillId="0" borderId="0" xfId="1" applyFont="1" applyFill="1" applyAlignment="1">
      <alignment vertical="center"/>
    </xf>
    <xf numFmtId="0" fontId="2" fillId="0" borderId="0" xfId="1" applyFill="1"/>
    <xf numFmtId="165" fontId="5" fillId="0" borderId="0" xfId="1" applyNumberFormat="1" applyFont="1" applyFill="1" applyBorder="1" applyAlignment="1">
      <alignment horizontal="center" vertical="center"/>
    </xf>
    <xf numFmtId="165" fontId="2" fillId="0" borderId="0" xfId="1" applyNumberFormat="1" applyFill="1" applyBorder="1"/>
    <xf numFmtId="0" fontId="2" fillId="0" borderId="0" xfId="1" applyFill="1" applyAlignment="1">
      <alignment vertical="top"/>
    </xf>
    <xf numFmtId="0" fontId="20" fillId="0" borderId="0" xfId="14" applyFont="1"/>
    <xf numFmtId="165" fontId="2" fillId="0" borderId="0" xfId="15" applyNumberFormat="1" applyFont="1"/>
    <xf numFmtId="165" fontId="5" fillId="0" borderId="0" xfId="15" applyNumberFormat="1" applyFont="1" applyFill="1" applyAlignment="1">
      <alignment horizontal="center"/>
    </xf>
    <xf numFmtId="0" fontId="5" fillId="0" borderId="0" xfId="14" applyFont="1" applyFill="1" applyAlignment="1">
      <alignment horizontal="center"/>
    </xf>
    <xf numFmtId="0" fontId="5" fillId="0" borderId="0" xfId="14" applyFont="1"/>
    <xf numFmtId="0" fontId="5" fillId="0" borderId="0" xfId="16" applyFont="1" applyFill="1" applyAlignment="1">
      <alignment vertical="center" wrapText="1"/>
    </xf>
    <xf numFmtId="0" fontId="5" fillId="0" borderId="0" xfId="16" applyFont="1" applyFill="1" applyAlignment="1">
      <alignment horizontal="center"/>
    </xf>
    <xf numFmtId="0" fontId="7" fillId="0" borderId="0" xfId="17" applyFont="1" applyFill="1" applyAlignment="1">
      <alignment horizontal="center"/>
    </xf>
    <xf numFmtId="0" fontId="23" fillId="0" borderId="0" xfId="14" applyFont="1" applyAlignment="1">
      <alignment wrapText="1"/>
    </xf>
    <xf numFmtId="4" fontId="24" fillId="0" borderId="0" xfId="15" applyNumberFormat="1" applyFont="1" applyFill="1" applyBorder="1" applyAlignment="1">
      <alignment horizontal="center" vertical="center" wrapText="1"/>
    </xf>
    <xf numFmtId="4" fontId="25" fillId="0" borderId="0" xfId="15" applyNumberFormat="1" applyFont="1" applyFill="1" applyBorder="1"/>
    <xf numFmtId="0" fontId="11" fillId="0" borderId="0" xfId="15" applyFont="1" applyFill="1"/>
    <xf numFmtId="165" fontId="27" fillId="0" borderId="0" xfId="15" applyNumberFormat="1" applyFont="1" applyFill="1" applyBorder="1" applyAlignment="1">
      <alignment horizontal="right"/>
    </xf>
    <xf numFmtId="4" fontId="28" fillId="0" borderId="0" xfId="17" applyNumberFormat="1" applyFont="1" applyFill="1" applyBorder="1"/>
    <xf numFmtId="0" fontId="28" fillId="0" borderId="0" xfId="17" applyFont="1" applyFill="1"/>
    <xf numFmtId="0" fontId="28" fillId="0" borderId="0" xfId="17" applyFont="1" applyFill="1" applyBorder="1"/>
    <xf numFmtId="4" fontId="29" fillId="0" borderId="0" xfId="17" applyNumberFormat="1" applyFont="1" applyFill="1" applyBorder="1"/>
    <xf numFmtId="0" fontId="20" fillId="0" borderId="0" xfId="17" applyFont="1" applyFill="1"/>
    <xf numFmtId="165" fontId="29" fillId="0" borderId="0" xfId="17" applyNumberFormat="1" applyFont="1" applyFill="1" applyBorder="1"/>
    <xf numFmtId="0" fontId="31" fillId="0" borderId="0" xfId="17" applyFont="1" applyFill="1"/>
    <xf numFmtId="0" fontId="20" fillId="0" borderId="0" xfId="17" applyFont="1" applyFill="1" applyBorder="1"/>
    <xf numFmtId="165" fontId="32" fillId="0" borderId="0" xfId="17" applyNumberFormat="1" applyFont="1" applyFill="1" applyBorder="1" applyAlignment="1"/>
    <xf numFmtId="165" fontId="26" fillId="0" borderId="0" xfId="17" applyNumberFormat="1" applyFont="1" applyFill="1" applyBorder="1" applyAlignment="1"/>
    <xf numFmtId="165" fontId="28" fillId="0" borderId="0" xfId="17" applyNumberFormat="1" applyFont="1" applyFill="1" applyBorder="1"/>
    <xf numFmtId="49" fontId="34" fillId="0" borderId="0" xfId="15" applyNumberFormat="1" applyFont="1" applyFill="1" applyBorder="1" applyAlignment="1">
      <alignment wrapText="1"/>
    </xf>
    <xf numFmtId="49" fontId="35" fillId="0" borderId="0" xfId="15" applyNumberFormat="1" applyFont="1" applyFill="1" applyBorder="1" applyAlignment="1">
      <alignment horizontal="left" vertical="center" wrapText="1"/>
    </xf>
    <xf numFmtId="0" fontId="31" fillId="0" borderId="0" xfId="17" applyFont="1" applyFill="1" applyBorder="1"/>
    <xf numFmtId="165" fontId="30" fillId="0" borderId="0" xfId="17" applyNumberFormat="1" applyFont="1" applyFill="1" applyBorder="1" applyAlignment="1"/>
    <xf numFmtId="165" fontId="31" fillId="0" borderId="0" xfId="17" applyNumberFormat="1" applyFont="1" applyFill="1" applyBorder="1"/>
    <xf numFmtId="49" fontId="36" fillId="0" borderId="0" xfId="15" applyNumberFormat="1" applyFont="1" applyFill="1" applyBorder="1" applyAlignment="1">
      <alignment horizontal="left" vertical="center" wrapText="1"/>
    </xf>
    <xf numFmtId="4" fontId="31" fillId="0" borderId="0" xfId="17" applyNumberFormat="1" applyFont="1" applyFill="1" applyBorder="1"/>
    <xf numFmtId="4" fontId="20" fillId="0" borderId="0" xfId="17" applyNumberFormat="1" applyFont="1" applyFill="1" applyBorder="1"/>
    <xf numFmtId="0" fontId="30" fillId="0" borderId="0" xfId="16" applyFont="1" applyFill="1" applyBorder="1" applyAlignment="1">
      <alignment horizontal="center" wrapText="1"/>
    </xf>
    <xf numFmtId="165" fontId="5" fillId="0" borderId="0" xfId="17" applyNumberFormat="1" applyFont="1" applyFill="1" applyBorder="1" applyAlignment="1"/>
    <xf numFmtId="49" fontId="5" fillId="0" borderId="0" xfId="16" applyNumberFormat="1" applyFont="1" applyFill="1" applyBorder="1" applyAlignment="1">
      <alignment horizontal="center" wrapText="1"/>
    </xf>
    <xf numFmtId="0" fontId="5" fillId="0" borderId="0" xfId="16" applyFont="1" applyFill="1" applyBorder="1" applyAlignment="1">
      <alignment horizontal="center"/>
    </xf>
    <xf numFmtId="49" fontId="5" fillId="0" borderId="0" xfId="16" applyNumberFormat="1" applyFont="1" applyFill="1" applyBorder="1" applyAlignment="1">
      <alignment horizontal="center"/>
    </xf>
    <xf numFmtId="49" fontId="10" fillId="0" borderId="0" xfId="16" applyNumberFormat="1" applyFont="1" applyFill="1" applyBorder="1" applyAlignment="1">
      <alignment horizontal="center"/>
    </xf>
    <xf numFmtId="1" fontId="5" fillId="0" borderId="0" xfId="16" applyNumberFormat="1" applyFont="1" applyFill="1" applyBorder="1" applyAlignment="1">
      <alignment horizontal="center"/>
    </xf>
    <xf numFmtId="4" fontId="5" fillId="0" borderId="0" xfId="17" applyNumberFormat="1" applyFont="1" applyFill="1" applyBorder="1" applyAlignment="1"/>
    <xf numFmtId="4" fontId="38" fillId="0" borderId="0" xfId="17" applyNumberFormat="1" applyFont="1" applyFill="1" applyBorder="1" applyAlignment="1"/>
    <xf numFmtId="4" fontId="25" fillId="0" borderId="0" xfId="16" applyNumberFormat="1" applyFont="1" applyFill="1" applyBorder="1" applyAlignment="1">
      <alignment horizontal="center"/>
    </xf>
    <xf numFmtId="4" fontId="25" fillId="0" borderId="0" xfId="17" applyNumberFormat="1" applyFont="1" applyFill="1" applyBorder="1" applyAlignment="1">
      <alignment horizontal="center"/>
    </xf>
    <xf numFmtId="0" fontId="5" fillId="0" borderId="0" xfId="17" applyFont="1" applyFill="1" applyBorder="1" applyAlignment="1">
      <alignment horizontal="center"/>
    </xf>
    <xf numFmtId="49" fontId="5" fillId="0" borderId="0" xfId="17" applyNumberFormat="1" applyFont="1" applyFill="1" applyBorder="1" applyAlignment="1">
      <alignment horizontal="center"/>
    </xf>
    <xf numFmtId="49" fontId="10" fillId="0" borderId="0" xfId="17" applyNumberFormat="1" applyFont="1" applyFill="1" applyBorder="1" applyAlignment="1">
      <alignment horizontal="center"/>
    </xf>
    <xf numFmtId="4" fontId="39" fillId="0" borderId="0" xfId="16" applyNumberFormat="1" applyFont="1" applyFill="1" applyBorder="1" applyAlignment="1">
      <alignment horizontal="center"/>
    </xf>
    <xf numFmtId="49" fontId="5" fillId="0" borderId="0" xfId="19" applyNumberFormat="1" applyFont="1" applyFill="1" applyBorder="1" applyAlignment="1">
      <alignment horizontal="center"/>
    </xf>
    <xf numFmtId="4" fontId="25" fillId="0" borderId="0" xfId="1" applyNumberFormat="1" applyFont="1" applyFill="1" applyBorder="1" applyAlignment="1">
      <alignment horizontal="center"/>
    </xf>
    <xf numFmtId="49" fontId="5" fillId="0" borderId="0" xfId="1" applyNumberFormat="1" applyFont="1" applyFill="1" applyBorder="1" applyAlignment="1">
      <alignment horizontal="center"/>
    </xf>
    <xf numFmtId="0" fontId="5" fillId="0" borderId="0" xfId="1" applyFont="1" applyFill="1" applyBorder="1" applyAlignment="1">
      <alignment horizontal="center"/>
    </xf>
    <xf numFmtId="0" fontId="40" fillId="0" borderId="0" xfId="17" applyFont="1" applyFill="1" applyBorder="1" applyAlignment="1">
      <alignment horizontal="center"/>
    </xf>
    <xf numFmtId="49" fontId="5" fillId="0" borderId="0" xfId="17" applyNumberFormat="1" applyFont="1" applyFill="1" applyBorder="1" applyAlignment="1">
      <alignment horizontal="center" wrapText="1"/>
    </xf>
    <xf numFmtId="0" fontId="41" fillId="0" borderId="0" xfId="14" applyFont="1"/>
    <xf numFmtId="49" fontId="12" fillId="0" borderId="0" xfId="16" applyNumberFormat="1" applyFont="1" applyFill="1" applyAlignment="1">
      <alignment horizontal="center"/>
    </xf>
    <xf numFmtId="0" fontId="41" fillId="0" borderId="0" xfId="17" applyFont="1" applyFill="1"/>
    <xf numFmtId="165" fontId="9" fillId="0" borderId="1" xfId="1" applyNumberFormat="1" applyFont="1" applyFill="1" applyBorder="1" applyAlignment="1">
      <alignment horizontal="center" vertical="center" wrapText="1"/>
    </xf>
    <xf numFmtId="165" fontId="9" fillId="0" borderId="3" xfId="1" applyNumberFormat="1" applyFont="1" applyFill="1" applyBorder="1" applyAlignment="1">
      <alignment horizontal="right" vertical="center" wrapText="1"/>
    </xf>
    <xf numFmtId="49" fontId="43" fillId="0" borderId="0" xfId="15" applyNumberFormat="1" applyFont="1" applyFill="1" applyBorder="1" applyAlignment="1">
      <alignment vertical="center" wrapText="1"/>
    </xf>
    <xf numFmtId="0" fontId="22" fillId="0" borderId="0" xfId="16" applyFont="1" applyFill="1" applyBorder="1" applyAlignment="1">
      <alignment horizontal="center"/>
    </xf>
    <xf numFmtId="49" fontId="22" fillId="0" borderId="0" xfId="15" applyNumberFormat="1" applyFont="1" applyFill="1" applyBorder="1" applyAlignment="1">
      <alignment horizontal="center" vertical="center" wrapText="1"/>
    </xf>
    <xf numFmtId="49" fontId="12" fillId="0" borderId="0" xfId="15" applyNumberFormat="1" applyFont="1" applyFill="1" applyBorder="1" applyAlignment="1">
      <alignment vertical="center" wrapText="1"/>
    </xf>
    <xf numFmtId="4" fontId="22" fillId="0" borderId="0" xfId="15" applyNumberFormat="1" applyFont="1" applyFill="1" applyBorder="1" applyAlignment="1">
      <alignment horizontal="center" vertical="center" wrapText="1"/>
    </xf>
    <xf numFmtId="165" fontId="22" fillId="0" borderId="0" xfId="15" applyNumberFormat="1" applyFont="1" applyFill="1" applyBorder="1" applyAlignment="1">
      <alignment horizontal="center" vertical="center" wrapText="1"/>
    </xf>
    <xf numFmtId="1" fontId="5" fillId="0" borderId="0" xfId="16" applyNumberFormat="1" applyFont="1" applyFill="1" applyBorder="1" applyAlignment="1">
      <alignment horizontal="left" wrapText="1"/>
    </xf>
    <xf numFmtId="49" fontId="12" fillId="0" borderId="0" xfId="16" applyNumberFormat="1" applyFont="1" applyFill="1" applyBorder="1" applyAlignment="1">
      <alignment horizontal="center"/>
    </xf>
    <xf numFmtId="165" fontId="5" fillId="0" borderId="0" xfId="15" applyNumberFormat="1" applyFont="1" applyFill="1" applyBorder="1" applyAlignment="1">
      <alignment horizontal="right"/>
    </xf>
    <xf numFmtId="1" fontId="5" fillId="0" borderId="0" xfId="17" applyNumberFormat="1" applyFont="1" applyFill="1" applyBorder="1" applyAlignment="1">
      <alignment horizontal="left" wrapText="1"/>
    </xf>
    <xf numFmtId="49" fontId="12" fillId="0" borderId="0" xfId="17" applyNumberFormat="1" applyFont="1" applyFill="1" applyBorder="1" applyAlignment="1">
      <alignment horizontal="center"/>
    </xf>
    <xf numFmtId="0" fontId="5" fillId="0" borderId="0" xfId="17" applyFont="1" applyFill="1" applyBorder="1" applyAlignment="1">
      <alignment horizontal="left" wrapText="1"/>
    </xf>
    <xf numFmtId="0" fontId="5" fillId="0" borderId="0" xfId="17" applyFont="1" applyFill="1" applyBorder="1" applyAlignment="1">
      <alignment wrapText="1"/>
    </xf>
    <xf numFmtId="0" fontId="5" fillId="0" borderId="0" xfId="16" applyFont="1" applyFill="1" applyBorder="1" applyAlignment="1">
      <alignment horizontal="left" wrapText="1"/>
    </xf>
    <xf numFmtId="1" fontId="10" fillId="0" borderId="0" xfId="16" applyNumberFormat="1" applyFont="1" applyFill="1" applyBorder="1" applyAlignment="1">
      <alignment horizontal="left" wrapText="1"/>
    </xf>
    <xf numFmtId="165" fontId="10" fillId="0" borderId="0" xfId="15" applyNumberFormat="1" applyFont="1" applyFill="1" applyBorder="1" applyAlignment="1">
      <alignment horizontal="right"/>
    </xf>
    <xf numFmtId="165" fontId="5" fillId="0" borderId="11" xfId="15" applyNumberFormat="1" applyFont="1" applyFill="1" applyBorder="1" applyAlignment="1">
      <alignment horizontal="center" vertical="center" wrapText="1"/>
    </xf>
    <xf numFmtId="0" fontId="7" fillId="0" borderId="12" xfId="14" applyFont="1" applyFill="1" applyBorder="1" applyAlignment="1">
      <alignment horizontal="center" vertical="center"/>
    </xf>
    <xf numFmtId="0" fontId="5" fillId="0" borderId="12" xfId="14" applyFont="1" applyFill="1" applyBorder="1" applyAlignment="1">
      <alignment horizontal="center" vertical="center"/>
    </xf>
    <xf numFmtId="49" fontId="5" fillId="0" borderId="12" xfId="16" applyNumberFormat="1" applyFont="1" applyFill="1" applyBorder="1" applyAlignment="1">
      <alignment horizontal="center" vertical="center" wrapText="1"/>
    </xf>
    <xf numFmtId="49" fontId="12" fillId="0" borderId="12" xfId="14" applyNumberFormat="1" applyFont="1" applyFill="1" applyBorder="1" applyAlignment="1">
      <alignment horizontal="center" vertical="center" wrapText="1"/>
    </xf>
    <xf numFmtId="1" fontId="5" fillId="0" borderId="10" xfId="16" applyNumberFormat="1" applyFont="1" applyFill="1" applyBorder="1" applyAlignment="1">
      <alignment horizontal="center" vertical="center" wrapText="1"/>
    </xf>
    <xf numFmtId="166" fontId="22" fillId="0" borderId="0" xfId="15" applyNumberFormat="1" applyFont="1" applyFill="1" applyBorder="1" applyAlignment="1">
      <alignment horizontal="center" vertical="center" wrapText="1"/>
    </xf>
    <xf numFmtId="165" fontId="5" fillId="0" borderId="0" xfId="15" applyNumberFormat="1" applyFont="1" applyFill="1" applyBorder="1" applyAlignment="1"/>
    <xf numFmtId="0" fontId="5" fillId="0" borderId="0" xfId="16" applyNumberFormat="1" applyFont="1" applyFill="1" applyBorder="1" applyAlignment="1">
      <alignment horizontal="left" wrapText="1"/>
    </xf>
    <xf numFmtId="0" fontId="5" fillId="0" borderId="0" xfId="17" applyFont="1" applyFill="1" applyBorder="1"/>
    <xf numFmtId="0" fontId="5" fillId="0" borderId="0" xfId="18" applyFont="1" applyFill="1" applyBorder="1" applyAlignment="1">
      <alignment horizontal="left" wrapText="1"/>
    </xf>
    <xf numFmtId="0" fontId="5" fillId="0" borderId="0" xfId="17" applyNumberFormat="1" applyFont="1" applyFill="1" applyBorder="1" applyAlignment="1">
      <alignment horizontal="left" wrapText="1"/>
    </xf>
    <xf numFmtId="165" fontId="44" fillId="0" borderId="0" xfId="15" applyNumberFormat="1" applyFont="1" applyFill="1" applyBorder="1" applyAlignment="1">
      <alignment vertical="center"/>
    </xf>
    <xf numFmtId="0" fontId="5" fillId="0" borderId="0" xfId="17" applyFont="1" applyFill="1" applyBorder="1" applyAlignment="1">
      <alignment horizontal="left"/>
    </xf>
    <xf numFmtId="0" fontId="5" fillId="0" borderId="0" xfId="16" applyFont="1" applyFill="1" applyBorder="1" applyAlignment="1">
      <alignment horizontal="left" vertical="center" wrapText="1"/>
    </xf>
    <xf numFmtId="49" fontId="8" fillId="0" borderId="0" xfId="16" applyNumberFormat="1" applyFont="1" applyFill="1" applyBorder="1" applyAlignment="1">
      <alignment horizontal="center"/>
    </xf>
    <xf numFmtId="0" fontId="10" fillId="0" borderId="0" xfId="16" applyFont="1" applyFill="1" applyBorder="1" applyAlignment="1">
      <alignment horizontal="center"/>
    </xf>
    <xf numFmtId="0" fontId="5" fillId="0" borderId="0" xfId="1" applyFont="1" applyFill="1" applyBorder="1" applyAlignment="1">
      <alignment horizontal="left" wrapText="1"/>
    </xf>
    <xf numFmtId="4" fontId="5" fillId="0" borderId="0" xfId="1" applyNumberFormat="1" applyFont="1" applyFill="1" applyBorder="1" applyAlignment="1">
      <alignment horizontal="left" wrapText="1"/>
    </xf>
    <xf numFmtId="0" fontId="12" fillId="0" borderId="0" xfId="1" applyFont="1" applyFill="1" applyBorder="1" applyAlignment="1">
      <alignment horizontal="center"/>
    </xf>
    <xf numFmtId="49" fontId="12" fillId="0" borderId="0" xfId="1" applyNumberFormat="1" applyFont="1" applyFill="1" applyBorder="1" applyAlignment="1">
      <alignment horizontal="center"/>
    </xf>
    <xf numFmtId="1" fontId="5" fillId="0" borderId="0" xfId="1" applyNumberFormat="1" applyFont="1" applyFill="1" applyBorder="1" applyAlignment="1">
      <alignment horizontal="left" wrapText="1"/>
    </xf>
    <xf numFmtId="4" fontId="5" fillId="0" borderId="0" xfId="17" applyNumberFormat="1" applyFont="1" applyFill="1" applyBorder="1" applyAlignment="1">
      <alignment horizontal="left" wrapText="1"/>
    </xf>
    <xf numFmtId="2" fontId="5" fillId="0" borderId="0" xfId="17" applyNumberFormat="1" applyFont="1" applyFill="1" applyBorder="1" applyAlignment="1">
      <alignment horizontal="left" wrapText="1"/>
    </xf>
    <xf numFmtId="0" fontId="45" fillId="0" borderId="2" xfId="1" applyFont="1" applyFill="1" applyBorder="1" applyAlignment="1">
      <alignment horizontal="left" vertical="top" wrapText="1"/>
    </xf>
    <xf numFmtId="0" fontId="45" fillId="0" borderId="2" xfId="1" applyFont="1" applyFill="1" applyBorder="1" applyAlignment="1">
      <alignment vertical="top" wrapText="1"/>
    </xf>
    <xf numFmtId="49" fontId="22" fillId="0" borderId="2" xfId="1" applyNumberFormat="1" applyFont="1" applyFill="1" applyBorder="1" applyAlignment="1">
      <alignment horizontal="center" vertical="center" wrapText="1"/>
    </xf>
    <xf numFmtId="165" fontId="12" fillId="0" borderId="2" xfId="1" applyNumberFormat="1" applyFont="1" applyFill="1" applyBorder="1" applyAlignment="1">
      <alignment horizontal="center" vertical="center" wrapText="1"/>
    </xf>
    <xf numFmtId="165" fontId="12" fillId="0" borderId="2" xfId="1" applyNumberFormat="1" applyFont="1" applyFill="1" applyBorder="1" applyAlignment="1">
      <alignment horizontal="center" vertical="center"/>
    </xf>
    <xf numFmtId="165" fontId="37" fillId="0" borderId="2" xfId="1" applyNumberFormat="1" applyFont="1" applyFill="1" applyBorder="1" applyAlignment="1">
      <alignment horizontal="center" vertical="center"/>
    </xf>
    <xf numFmtId="0" fontId="0" fillId="0" borderId="0" xfId="0" applyFill="1"/>
    <xf numFmtId="0" fontId="0" fillId="0" borderId="0" xfId="0" applyFill="1" applyAlignment="1">
      <alignment vertical="top"/>
    </xf>
    <xf numFmtId="0" fontId="7" fillId="0" borderId="0" xfId="0" applyFont="1" applyAlignment="1">
      <alignment horizontal="left" vertical="center"/>
    </xf>
    <xf numFmtId="164" fontId="0" fillId="0" borderId="0" xfId="0" applyNumberFormat="1" applyFill="1" applyAlignment="1">
      <alignment vertical="top"/>
    </xf>
    <xf numFmtId="0" fontId="0" fillId="0" borderId="0" xfId="0" applyFill="1" applyAlignment="1">
      <alignment horizontal="center"/>
    </xf>
    <xf numFmtId="0" fontId="46" fillId="0" borderId="0" xfId="1" applyFont="1"/>
    <xf numFmtId="0" fontId="2" fillId="0" borderId="0" xfId="1" applyAlignment="1">
      <alignment vertical="justify"/>
    </xf>
    <xf numFmtId="0" fontId="2" fillId="0" borderId="0" xfId="1"/>
    <xf numFmtId="0" fontId="5" fillId="0" borderId="0" xfId="1" applyFont="1" applyAlignment="1"/>
    <xf numFmtId="0" fontId="6" fillId="0" borderId="0" xfId="1" applyFont="1" applyAlignment="1"/>
    <xf numFmtId="0" fontId="46" fillId="0" borderId="0" xfId="1" applyFont="1" applyFill="1"/>
    <xf numFmtId="0" fontId="2" fillId="0" borderId="0" xfId="1" applyFill="1" applyAlignment="1">
      <alignment vertical="justify"/>
    </xf>
    <xf numFmtId="0" fontId="6" fillId="0" borderId="0" xfId="1" applyFont="1" applyFill="1" applyAlignment="1">
      <alignment horizontal="right"/>
    </xf>
    <xf numFmtId="49" fontId="47" fillId="0" borderId="2" xfId="1" applyNumberFormat="1" applyFont="1" applyFill="1" applyBorder="1" applyAlignment="1">
      <alignment horizontal="center" vertical="center" wrapText="1"/>
    </xf>
    <xf numFmtId="0" fontId="6" fillId="0" borderId="2" xfId="1" applyFont="1" applyFill="1" applyBorder="1" applyAlignment="1">
      <alignment horizontal="center" vertical="justify" wrapText="1"/>
    </xf>
    <xf numFmtId="0" fontId="6" fillId="0" borderId="2" xfId="1" applyFont="1" applyBorder="1" applyAlignment="1">
      <alignment horizontal="center" vertical="center" wrapText="1"/>
    </xf>
    <xf numFmtId="3" fontId="47" fillId="2" borderId="2" xfId="1" applyNumberFormat="1" applyFont="1" applyFill="1" applyBorder="1" applyAlignment="1">
      <alignment horizontal="center" vertical="center" wrapText="1"/>
    </xf>
    <xf numFmtId="0" fontId="48" fillId="0" borderId="2" xfId="1" applyFont="1" applyFill="1" applyBorder="1" applyAlignment="1">
      <alignment vertical="top"/>
    </xf>
    <xf numFmtId="0" fontId="49" fillId="0" borderId="2" xfId="1" applyFont="1" applyFill="1" applyBorder="1" applyAlignment="1">
      <alignment horizontal="left" vertical="top" wrapText="1"/>
    </xf>
    <xf numFmtId="0" fontId="5" fillId="0" borderId="0" xfId="1" applyFont="1" applyFill="1" applyBorder="1"/>
    <xf numFmtId="0" fontId="49" fillId="0" borderId="2" xfId="1" applyFont="1" applyFill="1" applyBorder="1" applyAlignment="1">
      <alignment vertical="top" wrapText="1"/>
    </xf>
    <xf numFmtId="0" fontId="7" fillId="0" borderId="0" xfId="1" applyFont="1" applyFill="1" applyAlignment="1">
      <alignment vertical="top"/>
    </xf>
    <xf numFmtId="0" fontId="50" fillId="2" borderId="2" xfId="1" applyFont="1" applyFill="1" applyBorder="1" applyAlignment="1">
      <alignment vertical="top"/>
    </xf>
    <xf numFmtId="0" fontId="51" fillId="0" borderId="2" xfId="1" applyFont="1" applyBorder="1" applyAlignment="1">
      <alignment vertical="top" wrapText="1"/>
    </xf>
    <xf numFmtId="0" fontId="7" fillId="0" borderId="0" xfId="1" applyFont="1" applyAlignment="1">
      <alignment vertical="top"/>
    </xf>
    <xf numFmtId="0" fontId="48" fillId="2" borderId="2" xfId="1" applyFont="1" applyFill="1" applyBorder="1" applyAlignment="1">
      <alignment vertical="top"/>
    </xf>
    <xf numFmtId="0" fontId="49" fillId="0" borderId="2" xfId="1" applyFont="1" applyBorder="1" applyAlignment="1">
      <alignment vertical="top" wrapText="1"/>
    </xf>
    <xf numFmtId="0" fontId="3" fillId="0" borderId="0" xfId="1" applyFont="1" applyAlignment="1">
      <alignment vertical="top"/>
    </xf>
    <xf numFmtId="0" fontId="50" fillId="0" borderId="2" xfId="1" applyFont="1" applyBorder="1" applyAlignment="1">
      <alignment vertical="top"/>
    </xf>
    <xf numFmtId="0" fontId="54" fillId="0" borderId="2" xfId="1" applyFont="1" applyBorder="1" applyAlignment="1">
      <alignment vertical="top"/>
    </xf>
    <xf numFmtId="0" fontId="55" fillId="0" borderId="2" xfId="1" applyFont="1" applyBorder="1" applyAlignment="1">
      <alignment horizontal="left" vertical="top" wrapText="1"/>
    </xf>
    <xf numFmtId="0" fontId="48" fillId="0" borderId="2" xfId="1" applyFont="1" applyBorder="1" applyAlignment="1">
      <alignment vertical="top"/>
    </xf>
    <xf numFmtId="0" fontId="52" fillId="0" borderId="2" xfId="1" applyFont="1" applyBorder="1" applyAlignment="1">
      <alignment vertical="top" wrapText="1"/>
    </xf>
    <xf numFmtId="165" fontId="7" fillId="0" borderId="2" xfId="1" applyNumberFormat="1" applyFont="1" applyBorder="1" applyAlignment="1">
      <alignment horizontal="center" vertical="center"/>
    </xf>
    <xf numFmtId="165" fontId="52" fillId="0" borderId="2" xfId="1" applyNumberFormat="1" applyFont="1" applyBorder="1" applyAlignment="1">
      <alignment horizontal="center" vertical="center" wrapText="1"/>
    </xf>
    <xf numFmtId="165" fontId="53" fillId="0" borderId="2" xfId="1" applyNumberFormat="1" applyFont="1" applyBorder="1" applyAlignment="1">
      <alignment horizontal="center" vertical="center" wrapText="1"/>
    </xf>
    <xf numFmtId="0" fontId="53" fillId="0" borderId="2" xfId="1" applyFont="1" applyBorder="1" applyAlignment="1">
      <alignment vertical="top" wrapText="1"/>
    </xf>
    <xf numFmtId="0" fontId="2" fillId="0" borderId="0" xfId="1" applyAlignment="1">
      <alignment vertical="top"/>
    </xf>
    <xf numFmtId="0" fontId="5" fillId="0" borderId="0" xfId="15" applyFont="1" applyAlignment="1">
      <alignment horizontal="left" vertical="center"/>
    </xf>
    <xf numFmtId="165" fontId="42" fillId="0" borderId="2" xfId="1" applyNumberFormat="1" applyFont="1" applyFill="1" applyBorder="1" applyAlignment="1">
      <alignment horizontal="center" vertical="center" wrapText="1"/>
    </xf>
    <xf numFmtId="165" fontId="42" fillId="0" borderId="2" xfId="1" applyNumberFormat="1" applyFont="1" applyBorder="1" applyAlignment="1">
      <alignment horizontal="center" vertical="center" wrapText="1"/>
    </xf>
    <xf numFmtId="165" fontId="54" fillId="0" borderId="12" xfId="1" applyNumberFormat="1" applyFont="1" applyBorder="1" applyAlignment="1">
      <alignment horizontal="center" vertical="center" wrapText="1"/>
    </xf>
    <xf numFmtId="165" fontId="54" fillId="0" borderId="2" xfId="1" applyNumberFormat="1" applyFont="1" applyBorder="1" applyAlignment="1">
      <alignment horizontal="center" vertical="center" wrapText="1"/>
    </xf>
    <xf numFmtId="0" fontId="7" fillId="0" borderId="0" xfId="176" applyFont="1" applyBorder="1" applyAlignment="1" applyProtection="1"/>
    <xf numFmtId="0" fontId="5" fillId="0" borderId="0" xfId="176" applyFont="1"/>
    <xf numFmtId="0" fontId="68" fillId="0" borderId="0" xfId="1" applyFont="1" applyAlignment="1">
      <alignment vertical="center"/>
    </xf>
    <xf numFmtId="0" fontId="7" fillId="0" borderId="0" xfId="176" applyFont="1"/>
    <xf numFmtId="0" fontId="5" fillId="0" borderId="0" xfId="176" applyFont="1" applyBorder="1" applyAlignment="1" applyProtection="1">
      <alignment horizontal="right"/>
    </xf>
    <xf numFmtId="49" fontId="7" fillId="0" borderId="2" xfId="176" applyNumberFormat="1" applyFont="1" applyBorder="1" applyAlignment="1" applyProtection="1">
      <alignment horizontal="center" vertical="center" wrapText="1"/>
    </xf>
    <xf numFmtId="49" fontId="5" fillId="0" borderId="2" xfId="176" applyNumberFormat="1" applyFont="1" applyBorder="1" applyAlignment="1" applyProtection="1">
      <alignment horizontal="center" vertical="center" wrapText="1"/>
    </xf>
    <xf numFmtId="168" fontId="5" fillId="0" borderId="2" xfId="176" applyNumberFormat="1" applyFont="1" applyBorder="1" applyAlignment="1" applyProtection="1">
      <alignment horizontal="right" vertical="center"/>
    </xf>
    <xf numFmtId="167" fontId="5" fillId="0" borderId="2" xfId="1" applyNumberFormat="1" applyFont="1" applyBorder="1" applyAlignment="1" applyProtection="1">
      <alignment horizontal="right" vertical="center"/>
    </xf>
    <xf numFmtId="166" fontId="5" fillId="0" borderId="2" xfId="176" applyNumberFormat="1" applyFont="1" applyBorder="1" applyAlignment="1" applyProtection="1">
      <alignment horizontal="left" vertical="center" wrapText="1"/>
    </xf>
    <xf numFmtId="49" fontId="5" fillId="0" borderId="2" xfId="176" applyNumberFormat="1" applyFont="1" applyBorder="1" applyAlignment="1" applyProtection="1">
      <alignment horizontal="left" vertical="center" wrapText="1"/>
    </xf>
    <xf numFmtId="49" fontId="7" fillId="0" borderId="1" xfId="176" applyNumberFormat="1" applyFont="1" applyBorder="1" applyAlignment="1" applyProtection="1">
      <alignment horizontal="center" vertical="center" wrapText="1"/>
    </xf>
    <xf numFmtId="49" fontId="5" fillId="0" borderId="1" xfId="176" applyNumberFormat="1" applyFont="1" applyBorder="1" applyAlignment="1" applyProtection="1">
      <alignment horizontal="left" vertical="center" wrapText="1"/>
    </xf>
    <xf numFmtId="168" fontId="5" fillId="0" borderId="1" xfId="176" applyNumberFormat="1" applyFont="1" applyBorder="1" applyAlignment="1" applyProtection="1">
      <alignment horizontal="right" vertical="center"/>
    </xf>
    <xf numFmtId="49" fontId="7" fillId="0" borderId="2" xfId="1" applyNumberFormat="1" applyFont="1" applyBorder="1" applyAlignment="1" applyProtection="1">
      <alignment horizontal="center" vertical="center" wrapText="1"/>
    </xf>
    <xf numFmtId="49" fontId="5" fillId="0" borderId="2" xfId="1" applyNumberFormat="1" applyFont="1" applyBorder="1" applyAlignment="1" applyProtection="1">
      <alignment horizontal="left" vertical="center" wrapText="1"/>
    </xf>
    <xf numFmtId="49" fontId="7" fillId="0" borderId="1" xfId="1" applyNumberFormat="1" applyFont="1" applyBorder="1" applyAlignment="1" applyProtection="1">
      <alignment horizontal="center" vertical="center" wrapText="1"/>
    </xf>
    <xf numFmtId="49" fontId="5" fillId="0" borderId="0" xfId="1" applyNumberFormat="1" applyFont="1" applyBorder="1" applyAlignment="1" applyProtection="1">
      <alignment horizontal="left" vertical="center" wrapText="1"/>
    </xf>
    <xf numFmtId="167" fontId="5" fillId="0" borderId="55" xfId="1" applyNumberFormat="1" applyFont="1" applyBorder="1" applyAlignment="1" applyProtection="1">
      <alignment horizontal="right" vertical="center"/>
    </xf>
    <xf numFmtId="0" fontId="5" fillId="0" borderId="2" xfId="176" applyFont="1" applyBorder="1" applyAlignment="1">
      <alignment vertical="center" wrapText="1"/>
    </xf>
    <xf numFmtId="166" fontId="5" fillId="0" borderId="2" xfId="1" applyNumberFormat="1" applyFont="1" applyBorder="1" applyAlignment="1" applyProtection="1">
      <alignment horizontal="left" vertical="center" wrapText="1"/>
    </xf>
    <xf numFmtId="49" fontId="7" fillId="0" borderId="56" xfId="1" applyNumberFormat="1" applyFont="1" applyBorder="1" applyAlignment="1" applyProtection="1">
      <alignment horizontal="center" vertical="center" wrapText="1"/>
    </xf>
    <xf numFmtId="49" fontId="5" fillId="0" borderId="57" xfId="1" applyNumberFormat="1" applyFont="1" applyBorder="1" applyAlignment="1" applyProtection="1">
      <alignment horizontal="left" vertical="center" wrapText="1"/>
    </xf>
    <xf numFmtId="49" fontId="3" fillId="0" borderId="2" xfId="176" applyNumberFormat="1" applyFont="1" applyBorder="1" applyAlignment="1" applyProtection="1">
      <alignment horizontal="right" vertical="center"/>
    </xf>
    <xf numFmtId="49" fontId="10" fillId="0" borderId="2" xfId="176" applyNumberFormat="1" applyFont="1" applyBorder="1" applyAlignment="1" applyProtection="1">
      <alignment horizontal="right" vertical="center"/>
    </xf>
    <xf numFmtId="168" fontId="10" fillId="0" borderId="2" xfId="176" applyNumberFormat="1" applyFont="1" applyBorder="1" applyAlignment="1" applyProtection="1">
      <alignment horizontal="right" vertical="center"/>
    </xf>
    <xf numFmtId="49" fontId="5" fillId="0" borderId="58" xfId="176" applyNumberFormat="1" applyFont="1" applyBorder="1" applyAlignment="1" applyProtection="1">
      <alignment vertical="center"/>
    </xf>
    <xf numFmtId="168" fontId="5" fillId="0" borderId="58" xfId="176" applyNumberFormat="1" applyFont="1" applyBorder="1" applyAlignment="1" applyProtection="1">
      <alignment horizontal="right" vertical="center"/>
    </xf>
    <xf numFmtId="49" fontId="7" fillId="0" borderId="0" xfId="176" applyNumberFormat="1" applyFont="1" applyBorder="1" applyAlignment="1" applyProtection="1">
      <alignment horizontal="center"/>
    </xf>
    <xf numFmtId="0" fontId="5" fillId="0" borderId="0" xfId="176" applyFont="1" applyBorder="1" applyAlignment="1" applyProtection="1">
      <alignment horizontal="center"/>
    </xf>
    <xf numFmtId="0" fontId="57" fillId="0" borderId="0" xfId="176" applyFont="1"/>
    <xf numFmtId="0" fontId="69" fillId="0" borderId="0" xfId="176" applyFont="1"/>
    <xf numFmtId="167" fontId="57" fillId="0" borderId="0" xfId="176" applyNumberFormat="1" applyFont="1"/>
    <xf numFmtId="168" fontId="57" fillId="0" borderId="0" xfId="176" applyNumberFormat="1" applyFont="1"/>
    <xf numFmtId="166" fontId="10" fillId="0" borderId="0" xfId="15" applyNumberFormat="1" applyFont="1" applyFill="1" applyBorder="1" applyAlignment="1">
      <alignment horizontal="left" vertical="center" wrapText="1"/>
    </xf>
    <xf numFmtId="4" fontId="39" fillId="0" borderId="0" xfId="16" applyNumberFormat="1" applyFont="1" applyFill="1" applyBorder="1" applyAlignment="1">
      <alignment horizontal="center" vertical="center" wrapText="1"/>
    </xf>
    <xf numFmtId="0" fontId="70" fillId="0" borderId="0" xfId="17" applyFont="1" applyFill="1"/>
    <xf numFmtId="165" fontId="2" fillId="0" borderId="0" xfId="1" applyNumberFormat="1" applyFill="1"/>
    <xf numFmtId="164" fontId="2" fillId="0" borderId="0" xfId="1" applyNumberFormat="1" applyFill="1"/>
    <xf numFmtId="165" fontId="12" fillId="0" borderId="0" xfId="1" applyNumberFormat="1" applyFont="1" applyFill="1" applyBorder="1" applyAlignment="1">
      <alignment horizontal="center" vertical="center" wrapText="1"/>
    </xf>
    <xf numFmtId="0" fontId="71" fillId="0" borderId="2" xfId="1" applyFont="1" applyFill="1" applyBorder="1" applyAlignment="1">
      <alignment vertical="top" wrapText="1"/>
    </xf>
    <xf numFmtId="0" fontId="8" fillId="0" borderId="0" xfId="1" applyFont="1" applyAlignment="1">
      <alignment horizontal="center" vertical="center" wrapText="1"/>
    </xf>
    <xf numFmtId="1" fontId="21" fillId="0" borderId="0" xfId="14" applyNumberFormat="1" applyFont="1" applyFill="1" applyBorder="1" applyAlignment="1">
      <alignment horizontal="center" wrapText="1"/>
    </xf>
    <xf numFmtId="0" fontId="5" fillId="0" borderId="0" xfId="15" applyFont="1" applyFill="1" applyAlignment="1">
      <alignment horizontal="center"/>
    </xf>
    <xf numFmtId="0" fontId="10" fillId="0" borderId="0" xfId="14" applyFont="1" applyFill="1" applyAlignment="1">
      <alignment horizontal="center" vertical="center" wrapText="1"/>
    </xf>
    <xf numFmtId="0" fontId="8" fillId="0" borderId="0" xfId="14" applyFont="1" applyAlignment="1">
      <alignment horizontal="center" wrapText="1"/>
    </xf>
    <xf numFmtId="0" fontId="3" fillId="0" borderId="0" xfId="1" applyFont="1" applyFill="1" applyAlignment="1">
      <alignment horizontal="center" vertical="center" wrapText="1"/>
    </xf>
    <xf numFmtId="0" fontId="4" fillId="0" borderId="0" xfId="1" applyFont="1" applyFill="1" applyAlignment="1">
      <alignment vertical="center"/>
    </xf>
    <xf numFmtId="0" fontId="21" fillId="0" borderId="0" xfId="0" applyFont="1" applyFill="1" applyAlignment="1">
      <alignment horizontal="center" wrapText="1"/>
    </xf>
    <xf numFmtId="0" fontId="22" fillId="0" borderId="0" xfId="1" applyFont="1" applyAlignment="1"/>
    <xf numFmtId="0" fontId="7" fillId="0" borderId="0" xfId="1" applyFont="1" applyAlignment="1"/>
    <xf numFmtId="0" fontId="9" fillId="0" borderId="0" xfId="1" applyFont="1" applyFill="1" applyBorder="1" applyAlignment="1">
      <alignment horizontal="center" vertical="top" wrapText="1"/>
    </xf>
  </cellXfs>
  <cellStyles count="177">
    <cellStyle name="br" xfId="20"/>
    <cellStyle name="col" xfId="21"/>
    <cellStyle name="style0" xfId="22"/>
    <cellStyle name="td" xfId="23"/>
    <cellStyle name="tr" xfId="24"/>
    <cellStyle name="xl100" xfId="25"/>
    <cellStyle name="xl101" xfId="26"/>
    <cellStyle name="xl101 2" xfId="27"/>
    <cellStyle name="xl102" xfId="28"/>
    <cellStyle name="xl103" xfId="29"/>
    <cellStyle name="xl104" xfId="30"/>
    <cellStyle name="xl105" xfId="11"/>
    <cellStyle name="xl106" xfId="31"/>
    <cellStyle name="xl107" xfId="12"/>
    <cellStyle name="xl107 2" xfId="3"/>
    <cellStyle name="xl108" xfId="13"/>
    <cellStyle name="xl109" xfId="32"/>
    <cellStyle name="xl109 2" xfId="5"/>
    <cellStyle name="xl110" xfId="33"/>
    <cellStyle name="xl111" xfId="34"/>
    <cellStyle name="xl112" xfId="35"/>
    <cellStyle name="xl113" xfId="36"/>
    <cellStyle name="xl114" xfId="37"/>
    <cellStyle name="xl115" xfId="38"/>
    <cellStyle name="xl116" xfId="39"/>
    <cellStyle name="xl117" xfId="40"/>
    <cellStyle name="xl118" xfId="41"/>
    <cellStyle name="xl119" xfId="42"/>
    <cellStyle name="xl120" xfId="43"/>
    <cellStyle name="xl121" xfId="44"/>
    <cellStyle name="xl122" xfId="45"/>
    <cellStyle name="xl123" xfId="46"/>
    <cellStyle name="xl124" xfId="47"/>
    <cellStyle name="xl125" xfId="48"/>
    <cellStyle name="xl126" xfId="49"/>
    <cellStyle name="xl127" xfId="50"/>
    <cellStyle name="xl128" xfId="51"/>
    <cellStyle name="xl129" xfId="52"/>
    <cellStyle name="xl130" xfId="53"/>
    <cellStyle name="xl131" xfId="54"/>
    <cellStyle name="xl132" xfId="55"/>
    <cellStyle name="xl133" xfId="56"/>
    <cellStyle name="xl134" xfId="57"/>
    <cellStyle name="xl135" xfId="58"/>
    <cellStyle name="xl136" xfId="59"/>
    <cellStyle name="xl137" xfId="60"/>
    <cellStyle name="xl138" xfId="61"/>
    <cellStyle name="xl139" xfId="62"/>
    <cellStyle name="xl140" xfId="63"/>
    <cellStyle name="xl141" xfId="64"/>
    <cellStyle name="xl142" xfId="65"/>
    <cellStyle name="xl143" xfId="66"/>
    <cellStyle name="xl144" xfId="67"/>
    <cellStyle name="xl145" xfId="68"/>
    <cellStyle name="xl146" xfId="69"/>
    <cellStyle name="xl147" xfId="70"/>
    <cellStyle name="xl148" xfId="71"/>
    <cellStyle name="xl149" xfId="72"/>
    <cellStyle name="xl150" xfId="73"/>
    <cellStyle name="xl151" xfId="74"/>
    <cellStyle name="xl152" xfId="75"/>
    <cellStyle name="xl153" xfId="76"/>
    <cellStyle name="xl154" xfId="77"/>
    <cellStyle name="xl155" xfId="78"/>
    <cellStyle name="xl156" xfId="79"/>
    <cellStyle name="xl157" xfId="80"/>
    <cellStyle name="xl158" xfId="81"/>
    <cellStyle name="xl159" xfId="82"/>
    <cellStyle name="xl160" xfId="83"/>
    <cellStyle name="xl161" xfId="84"/>
    <cellStyle name="xl162" xfId="85"/>
    <cellStyle name="xl163" xfId="86"/>
    <cellStyle name="xl164" xfId="87"/>
    <cellStyle name="xl165" xfId="88"/>
    <cellStyle name="xl166" xfId="89"/>
    <cellStyle name="xl167" xfId="90"/>
    <cellStyle name="xl168" xfId="91"/>
    <cellStyle name="xl169" xfId="92"/>
    <cellStyle name="xl21" xfId="93"/>
    <cellStyle name="xl22" xfId="94"/>
    <cellStyle name="xl23" xfId="95"/>
    <cellStyle name="xl24" xfId="96"/>
    <cellStyle name="xl25" xfId="97"/>
    <cellStyle name="xl26" xfId="98"/>
    <cellStyle name="xl27" xfId="99"/>
    <cellStyle name="xl28" xfId="100"/>
    <cellStyle name="xl29" xfId="101"/>
    <cellStyle name="xl30" xfId="102"/>
    <cellStyle name="xl31" xfId="103"/>
    <cellStyle name="xl32" xfId="104"/>
    <cellStyle name="xl32 2" xfId="2"/>
    <cellStyle name="xl33" xfId="105"/>
    <cellStyle name="xl33 2" xfId="6"/>
    <cellStyle name="xl34" xfId="106"/>
    <cellStyle name="xl34 2" xfId="7"/>
    <cellStyle name="xl35" xfId="107"/>
    <cellStyle name="xl35 2" xfId="8"/>
    <cellStyle name="xl36" xfId="108"/>
    <cellStyle name="xl37" xfId="109"/>
    <cellStyle name="xl38" xfId="110"/>
    <cellStyle name="xl39" xfId="111"/>
    <cellStyle name="xl40" xfId="112"/>
    <cellStyle name="xl41" xfId="113"/>
    <cellStyle name="xl41 2" xfId="10"/>
    <cellStyle name="xl42" xfId="114"/>
    <cellStyle name="xl43" xfId="115"/>
    <cellStyle name="xl44" xfId="116"/>
    <cellStyle name="xl45" xfId="117"/>
    <cellStyle name="xl45 2" xfId="9"/>
    <cellStyle name="xl46" xfId="118"/>
    <cellStyle name="xl47" xfId="119"/>
    <cellStyle name="xl48" xfId="120"/>
    <cellStyle name="xl49" xfId="121"/>
    <cellStyle name="xl49 2" xfId="4"/>
    <cellStyle name="xl50" xfId="122"/>
    <cellStyle name="xl51" xfId="123"/>
    <cellStyle name="xl52" xfId="124"/>
    <cellStyle name="xl53" xfId="125"/>
    <cellStyle name="xl54" xfId="126"/>
    <cellStyle name="xl55" xfId="127"/>
    <cellStyle name="xl56" xfId="128"/>
    <cellStyle name="xl57" xfId="129"/>
    <cellStyle name="xl58" xfId="130"/>
    <cellStyle name="xl59" xfId="131"/>
    <cellStyle name="xl60" xfId="132"/>
    <cellStyle name="xl61" xfId="133"/>
    <cellStyle name="xl62" xfId="134"/>
    <cellStyle name="xl63" xfId="135"/>
    <cellStyle name="xl64" xfId="136"/>
    <cellStyle name="xl65" xfId="137"/>
    <cellStyle name="xl66" xfId="138"/>
    <cellStyle name="xl67" xfId="139"/>
    <cellStyle name="xl68" xfId="140"/>
    <cellStyle name="xl69" xfId="141"/>
    <cellStyle name="xl70" xfId="142"/>
    <cellStyle name="xl71" xfId="143"/>
    <cellStyle name="xl72" xfId="144"/>
    <cellStyle name="xl73" xfId="145"/>
    <cellStyle name="xl74" xfId="146"/>
    <cellStyle name="xl75" xfId="147"/>
    <cellStyle name="xl76" xfId="148"/>
    <cellStyle name="xl77" xfId="149"/>
    <cellStyle name="xl78" xfId="150"/>
    <cellStyle name="xl79" xfId="151"/>
    <cellStyle name="xl80" xfId="152"/>
    <cellStyle name="xl81" xfId="153"/>
    <cellStyle name="xl82" xfId="154"/>
    <cellStyle name="xl83" xfId="155"/>
    <cellStyle name="xl84" xfId="156"/>
    <cellStyle name="xl85" xfId="157"/>
    <cellStyle name="xl86" xfId="158"/>
    <cellStyle name="xl87" xfId="159"/>
    <cellStyle name="xl88" xfId="160"/>
    <cellStyle name="xl89" xfId="161"/>
    <cellStyle name="xl90" xfId="162"/>
    <cellStyle name="xl91" xfId="163"/>
    <cellStyle name="xl92" xfId="164"/>
    <cellStyle name="xl93" xfId="165"/>
    <cellStyle name="xl94" xfId="166"/>
    <cellStyle name="xl95" xfId="167"/>
    <cellStyle name="xl96" xfId="168"/>
    <cellStyle name="xl97" xfId="169"/>
    <cellStyle name="xl98" xfId="170"/>
    <cellStyle name="xl99" xfId="171"/>
    <cellStyle name="Обычный" xfId="0" builtinId="0"/>
    <cellStyle name="Обычный 2" xfId="1"/>
    <cellStyle name="Обычный 2 2" xfId="14"/>
    <cellStyle name="Обычный 2 2 2" xfId="172"/>
    <cellStyle name="Обычный 2 3" xfId="173"/>
    <cellStyle name="Обычный 3" xfId="15"/>
    <cellStyle name="Обычный 3 2" xfId="16"/>
    <cellStyle name="Обычный 4" xfId="17"/>
    <cellStyle name="Обычный 5" xfId="18"/>
    <cellStyle name="Обычный 5 2" xfId="174"/>
    <cellStyle name="Обычный 6" xfId="175"/>
    <cellStyle name="Обычный 6 2" xfId="176"/>
    <cellStyle name="Обычный_ноябрь 2003" xfId="1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90;&#1086;&#1095;&#1085;&#1077;&#1085;&#1080;&#1103;%20&#1073;&#1102;&#1076;&#1078;&#1077;&#1090;&#1072;%20&#1074;%202016/&#1076;&#1077;&#1082;&#1072;&#1073;&#1088;&#1100;%202016/&#1055;&#1072;&#1082;&#1077;&#1090;%20&#1085;&#1072;%20&#1044;&#1091;&#1084;&#1091;%20-%20&#1089;%20&#1087;&#1088;&#1072;&#1074;&#1082;&#1072;&#1084;&#1080;/&#1055;&#1088;&#1080;&#1083;%20&#8470;%205%20&#1074;&#1077;&#1076;&#1086;&#1084;&#1089;&#1090;&#1074;&#1077;&#1085;&#1085;&#1072;&#1103;%20&#1076;&#1077;&#1082;&#1072;&#1073;&#1088;&#1100;%2020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ведомственная"/>
    </sheetNames>
    <sheetDataSet>
      <sheetData sheetId="0">
        <row r="10">
          <cell r="F10">
            <v>28826</v>
          </cell>
        </row>
        <row r="11">
          <cell r="F11">
            <v>28653.599999999999</v>
          </cell>
        </row>
        <row r="12">
          <cell r="F12">
            <v>28274.3</v>
          </cell>
        </row>
        <row r="13">
          <cell r="F13">
            <v>28274.3</v>
          </cell>
        </row>
        <row r="14">
          <cell r="F14">
            <v>1939.6999999999998</v>
          </cell>
        </row>
        <row r="15">
          <cell r="F15">
            <v>1939.6999999999998</v>
          </cell>
        </row>
        <row r="16">
          <cell r="F16">
            <v>1550.2</v>
          </cell>
        </row>
        <row r="17">
          <cell r="F17">
            <v>1550.2</v>
          </cell>
        </row>
        <row r="18">
          <cell r="F18">
            <v>1172.9000000000001</v>
          </cell>
        </row>
        <row r="19">
          <cell r="F19">
            <v>1172.9000000000001</v>
          </cell>
        </row>
        <row r="20">
          <cell r="F20">
            <v>14506.5</v>
          </cell>
        </row>
        <row r="21">
          <cell r="F21">
            <v>12173.6</v>
          </cell>
        </row>
        <row r="22">
          <cell r="F22">
            <v>2331.8999999999996</v>
          </cell>
        </row>
        <row r="23">
          <cell r="F23">
            <v>1</v>
          </cell>
        </row>
        <row r="24">
          <cell r="F24">
            <v>9105</v>
          </cell>
        </row>
        <row r="25">
          <cell r="F25">
            <v>9105</v>
          </cell>
        </row>
        <row r="26">
          <cell r="F26">
            <v>379.3</v>
          </cell>
        </row>
        <row r="27">
          <cell r="F27">
            <v>379.3</v>
          </cell>
        </row>
        <row r="28">
          <cell r="F28">
            <v>379.3</v>
          </cell>
        </row>
        <row r="29">
          <cell r="F29">
            <v>379.3</v>
          </cell>
        </row>
        <row r="30">
          <cell r="F30">
            <v>172.4</v>
          </cell>
        </row>
        <row r="31">
          <cell r="F31">
            <v>172.4</v>
          </cell>
        </row>
        <row r="32">
          <cell r="F32">
            <v>172.4</v>
          </cell>
        </row>
        <row r="33">
          <cell r="F33">
            <v>172.4</v>
          </cell>
        </row>
        <row r="34">
          <cell r="F34">
            <v>172.4</v>
          </cell>
        </row>
        <row r="36">
          <cell r="F36">
            <v>1367846.7999999998</v>
          </cell>
        </row>
        <row r="37">
          <cell r="F37">
            <v>357280.50000000006</v>
          </cell>
        </row>
        <row r="38">
          <cell r="F38">
            <v>2269.1999999999998</v>
          </cell>
        </row>
        <row r="39">
          <cell r="F39">
            <v>2269.1999999999998</v>
          </cell>
        </row>
        <row r="40">
          <cell r="F40">
            <v>2269.1999999999998</v>
          </cell>
        </row>
        <row r="41">
          <cell r="F41">
            <v>2269.1999999999998</v>
          </cell>
        </row>
        <row r="42">
          <cell r="F42">
            <v>176321.1</v>
          </cell>
        </row>
        <row r="43">
          <cell r="F43">
            <v>170990.9</v>
          </cell>
        </row>
        <row r="44">
          <cell r="F44">
            <v>170990.9</v>
          </cell>
        </row>
        <row r="45">
          <cell r="F45">
            <v>153857.9</v>
          </cell>
        </row>
        <row r="46">
          <cell r="F46">
            <v>16583</v>
          </cell>
        </row>
        <row r="47">
          <cell r="F47">
            <v>550</v>
          </cell>
        </row>
        <row r="48">
          <cell r="F48">
            <v>5330.2</v>
          </cell>
        </row>
        <row r="49">
          <cell r="F49">
            <v>2118.9</v>
          </cell>
        </row>
        <row r="50">
          <cell r="F50">
            <v>1952.1</v>
          </cell>
        </row>
        <row r="51">
          <cell r="F51">
            <v>166.8</v>
          </cell>
        </row>
        <row r="52">
          <cell r="F52">
            <v>1622.1</v>
          </cell>
        </row>
        <row r="53">
          <cell r="F53">
            <v>1464</v>
          </cell>
        </row>
        <row r="54">
          <cell r="F54">
            <v>158.1</v>
          </cell>
        </row>
        <row r="55">
          <cell r="F55">
            <v>1589.1999999999998</v>
          </cell>
        </row>
        <row r="56">
          <cell r="F56">
            <v>1464.1</v>
          </cell>
        </row>
        <row r="57">
          <cell r="F57">
            <v>125.1</v>
          </cell>
        </row>
        <row r="58">
          <cell r="F58">
            <v>332.4</v>
          </cell>
        </row>
        <row r="59">
          <cell r="F59">
            <v>332.4</v>
          </cell>
        </row>
        <row r="60">
          <cell r="F60">
            <v>332.4</v>
          </cell>
        </row>
        <row r="61">
          <cell r="F61">
            <v>127.6</v>
          </cell>
        </row>
        <row r="62">
          <cell r="F62">
            <v>204.8</v>
          </cell>
        </row>
        <row r="63">
          <cell r="F63">
            <v>178357.80000000002</v>
          </cell>
        </row>
        <row r="64">
          <cell r="F64">
            <v>127956.5</v>
          </cell>
        </row>
        <row r="65">
          <cell r="F65">
            <v>1470</v>
          </cell>
        </row>
        <row r="66">
          <cell r="F66">
            <v>1470</v>
          </cell>
        </row>
        <row r="67">
          <cell r="F67">
            <v>402.3</v>
          </cell>
        </row>
        <row r="68">
          <cell r="F68">
            <v>402.3</v>
          </cell>
        </row>
        <row r="69">
          <cell r="F69">
            <v>82271.599999999991</v>
          </cell>
        </row>
        <row r="70">
          <cell r="F70">
            <v>55032.1</v>
          </cell>
        </row>
        <row r="71">
          <cell r="F71">
            <v>24656.5</v>
          </cell>
        </row>
        <row r="72">
          <cell r="F72">
            <v>2582.9999999999995</v>
          </cell>
        </row>
        <row r="73">
          <cell r="F73">
            <v>18482.800000000003</v>
          </cell>
        </row>
        <row r="74">
          <cell r="F74">
            <v>8.1999999999999993</v>
          </cell>
        </row>
        <row r="75">
          <cell r="F75">
            <v>676.8</v>
          </cell>
        </row>
        <row r="76">
          <cell r="F76">
            <v>7287.6</v>
          </cell>
        </row>
        <row r="77">
          <cell r="F77">
            <v>3279.8999999999983</v>
          </cell>
        </row>
        <row r="78">
          <cell r="F78">
            <v>7230.2999999999975</v>
          </cell>
        </row>
        <row r="79">
          <cell r="F79">
            <v>25425.600000000002</v>
          </cell>
        </row>
        <row r="80">
          <cell r="F80">
            <v>292.2</v>
          </cell>
        </row>
        <row r="81">
          <cell r="F81">
            <v>22000</v>
          </cell>
        </row>
        <row r="82">
          <cell r="F82">
            <v>3133.4</v>
          </cell>
        </row>
        <row r="83">
          <cell r="F83">
            <v>542.6</v>
          </cell>
        </row>
        <row r="84">
          <cell r="F84">
            <v>542.6</v>
          </cell>
        </row>
        <row r="85">
          <cell r="F85">
            <v>542.6</v>
          </cell>
        </row>
        <row r="86">
          <cell r="F86">
            <v>49762.899999999994</v>
          </cell>
        </row>
        <row r="87">
          <cell r="F87">
            <v>49762.899999999994</v>
          </cell>
        </row>
        <row r="88">
          <cell r="F88">
            <v>49762.899999999994</v>
          </cell>
        </row>
        <row r="89">
          <cell r="F89">
            <v>49762.899999999994</v>
          </cell>
        </row>
        <row r="90">
          <cell r="F90">
            <v>113</v>
          </cell>
        </row>
        <row r="91">
          <cell r="F91">
            <v>113</v>
          </cell>
        </row>
        <row r="92">
          <cell r="F92">
            <v>113</v>
          </cell>
        </row>
        <row r="93">
          <cell r="F93">
            <v>50</v>
          </cell>
        </row>
        <row r="94">
          <cell r="F94">
            <v>50</v>
          </cell>
        </row>
        <row r="95">
          <cell r="F95">
            <v>63</v>
          </cell>
        </row>
        <row r="96">
          <cell r="F96">
            <v>56</v>
          </cell>
        </row>
        <row r="97">
          <cell r="F97">
            <v>7</v>
          </cell>
        </row>
        <row r="98">
          <cell r="F98">
            <v>699460.60000000009</v>
          </cell>
        </row>
        <row r="99">
          <cell r="F99">
            <v>99.999999999998522</v>
          </cell>
        </row>
        <row r="100">
          <cell r="F100">
            <v>99.999999999998522</v>
          </cell>
        </row>
        <row r="101">
          <cell r="F101">
            <v>99.999999999998522</v>
          </cell>
        </row>
        <row r="102">
          <cell r="F102">
            <v>99.999999999998522</v>
          </cell>
        </row>
        <row r="103">
          <cell r="F103">
            <v>99.999999999998522</v>
          </cell>
        </row>
        <row r="104">
          <cell r="F104">
            <v>99.999999999998522</v>
          </cell>
        </row>
        <row r="107">
          <cell r="F107">
            <v>58472.6</v>
          </cell>
        </row>
        <row r="108">
          <cell r="F108">
            <v>58472.6</v>
          </cell>
        </row>
        <row r="109">
          <cell r="F109">
            <v>58472.6</v>
          </cell>
        </row>
        <row r="110">
          <cell r="F110">
            <v>58472.6</v>
          </cell>
        </row>
        <row r="111">
          <cell r="F111">
            <v>4159.8</v>
          </cell>
        </row>
        <row r="112">
          <cell r="F112">
            <v>4159.8</v>
          </cell>
        </row>
        <row r="113">
          <cell r="F113">
            <v>63.7</v>
          </cell>
        </row>
        <row r="114">
          <cell r="F114">
            <v>63.7</v>
          </cell>
        </row>
        <row r="115">
          <cell r="F115">
            <v>43719.700000000004</v>
          </cell>
        </row>
        <row r="116">
          <cell r="F116">
            <v>43719.700000000004</v>
          </cell>
        </row>
        <row r="117">
          <cell r="F117">
            <v>9535.9</v>
          </cell>
        </row>
        <row r="118">
          <cell r="F118">
            <v>9535.9</v>
          </cell>
        </row>
        <row r="119">
          <cell r="F119">
            <v>993.5</v>
          </cell>
        </row>
        <row r="120">
          <cell r="F120">
            <v>993.5</v>
          </cell>
        </row>
        <row r="121">
          <cell r="F121">
            <v>380400.2</v>
          </cell>
        </row>
        <row r="122">
          <cell r="F122">
            <v>378728.89999999997</v>
          </cell>
        </row>
        <row r="123">
          <cell r="F123">
            <v>378728.89999999997</v>
          </cell>
        </row>
        <row r="124">
          <cell r="F124">
            <v>378728.89999999997</v>
          </cell>
        </row>
        <row r="125">
          <cell r="F125">
            <v>3502</v>
          </cell>
        </row>
        <row r="126">
          <cell r="F126">
            <v>3502</v>
          </cell>
        </row>
        <row r="127">
          <cell r="F127">
            <v>3876.2000000000003</v>
          </cell>
        </row>
        <row r="128">
          <cell r="F128">
            <v>3876.2000000000003</v>
          </cell>
        </row>
        <row r="129">
          <cell r="F129">
            <v>15398.3</v>
          </cell>
        </row>
        <row r="130">
          <cell r="F130">
            <v>15398.3</v>
          </cell>
        </row>
        <row r="131">
          <cell r="F131">
            <v>12370</v>
          </cell>
        </row>
        <row r="132">
          <cell r="F132">
            <v>12370</v>
          </cell>
        </row>
        <row r="133">
          <cell r="F133">
            <v>2500</v>
          </cell>
        </row>
        <row r="134">
          <cell r="F134">
            <v>2500</v>
          </cell>
        </row>
        <row r="135">
          <cell r="F135">
            <v>3307.9</v>
          </cell>
        </row>
        <row r="136">
          <cell r="F136">
            <v>3307.9</v>
          </cell>
        </row>
        <row r="137">
          <cell r="F137">
            <v>3484.4</v>
          </cell>
        </row>
        <row r="138">
          <cell r="F138">
            <v>3484.4</v>
          </cell>
        </row>
        <row r="139">
          <cell r="F139">
            <v>140</v>
          </cell>
        </row>
        <row r="140">
          <cell r="F140">
            <v>140</v>
          </cell>
        </row>
        <row r="141">
          <cell r="F141">
            <v>13490.1</v>
          </cell>
        </row>
        <row r="142">
          <cell r="F142">
            <v>13490.1</v>
          </cell>
        </row>
        <row r="143">
          <cell r="F143">
            <v>60</v>
          </cell>
        </row>
        <row r="144">
          <cell r="F144">
            <v>60</v>
          </cell>
        </row>
        <row r="145">
          <cell r="F145">
            <v>320600</v>
          </cell>
        </row>
        <row r="146">
          <cell r="F146">
            <v>239355.6</v>
          </cell>
        </row>
        <row r="147">
          <cell r="F147">
            <v>81244.399999999994</v>
          </cell>
        </row>
        <row r="148">
          <cell r="F148">
            <v>1671.3</v>
          </cell>
        </row>
        <row r="149">
          <cell r="F149">
            <v>1671.3</v>
          </cell>
        </row>
        <row r="150">
          <cell r="F150">
            <v>1671.3</v>
          </cell>
        </row>
        <row r="151">
          <cell r="F151">
            <v>1671.3</v>
          </cell>
        </row>
        <row r="152">
          <cell r="F152">
            <v>1671.3</v>
          </cell>
        </row>
        <row r="153">
          <cell r="F153">
            <v>260487.8</v>
          </cell>
        </row>
        <row r="154">
          <cell r="F154">
            <v>8582.8000000000011</v>
          </cell>
        </row>
        <row r="155">
          <cell r="F155">
            <v>1353.5999999999997</v>
          </cell>
        </row>
        <row r="156">
          <cell r="F156">
            <v>1353.5999999999997</v>
          </cell>
        </row>
        <row r="157">
          <cell r="F157">
            <v>1353.5999999999997</v>
          </cell>
        </row>
        <row r="158">
          <cell r="F158">
            <v>7229.1999999999989</v>
          </cell>
        </row>
        <row r="159">
          <cell r="F159">
            <v>218.4</v>
          </cell>
        </row>
        <row r="160">
          <cell r="F160">
            <v>218.4</v>
          </cell>
        </row>
        <row r="161">
          <cell r="F161">
            <v>7010.7999999999993</v>
          </cell>
        </row>
        <row r="162">
          <cell r="F162">
            <v>7010.7999999999993</v>
          </cell>
        </row>
        <row r="163">
          <cell r="F163">
            <v>251905</v>
          </cell>
        </row>
        <row r="164">
          <cell r="F164">
            <v>208896.5</v>
          </cell>
        </row>
        <row r="165">
          <cell r="F165">
            <v>208896.5</v>
          </cell>
        </row>
        <row r="166">
          <cell r="F166">
            <v>552.09999999999991</v>
          </cell>
        </row>
        <row r="167">
          <cell r="F167">
            <v>552.09999999999991</v>
          </cell>
        </row>
        <row r="168">
          <cell r="F168">
            <v>0</v>
          </cell>
        </row>
        <row r="169">
          <cell r="F169">
            <v>0</v>
          </cell>
        </row>
        <row r="170">
          <cell r="F170">
            <v>198420</v>
          </cell>
        </row>
        <row r="171">
          <cell r="F171">
            <v>198420</v>
          </cell>
        </row>
        <row r="172">
          <cell r="F172">
            <v>9924.4</v>
          </cell>
        </row>
        <row r="173">
          <cell r="F173">
            <v>9924.4</v>
          </cell>
        </row>
        <row r="174">
          <cell r="F174">
            <v>43008.5</v>
          </cell>
        </row>
        <row r="175">
          <cell r="F175">
            <v>43008.5</v>
          </cell>
        </row>
        <row r="176">
          <cell r="F176">
            <v>391.1</v>
          </cell>
        </row>
        <row r="177">
          <cell r="F177">
            <v>391.1</v>
          </cell>
        </row>
        <row r="178">
          <cell r="F178">
            <v>37552</v>
          </cell>
        </row>
        <row r="179">
          <cell r="F179">
            <v>37552</v>
          </cell>
        </row>
        <row r="180">
          <cell r="F180">
            <v>150</v>
          </cell>
        </row>
        <row r="181">
          <cell r="F181">
            <v>150</v>
          </cell>
        </row>
        <row r="182">
          <cell r="F182">
            <v>2738.9</v>
          </cell>
        </row>
        <row r="183">
          <cell r="F183">
            <v>2738.9</v>
          </cell>
        </row>
        <row r="184">
          <cell r="F184">
            <v>100</v>
          </cell>
        </row>
        <row r="185">
          <cell r="F185">
            <v>100</v>
          </cell>
        </row>
        <row r="186">
          <cell r="F186">
            <v>100</v>
          </cell>
        </row>
        <row r="187">
          <cell r="F187">
            <v>100</v>
          </cell>
        </row>
        <row r="188">
          <cell r="F188">
            <v>1976.5</v>
          </cell>
        </row>
        <row r="189">
          <cell r="F189">
            <v>1976.5</v>
          </cell>
        </row>
        <row r="195">
          <cell r="F195">
            <v>96362.400000000009</v>
          </cell>
        </row>
        <row r="196">
          <cell r="F196">
            <v>7509.0999999999995</v>
          </cell>
        </row>
        <row r="197">
          <cell r="F197">
            <v>5871.9000000000005</v>
          </cell>
        </row>
        <row r="198">
          <cell r="F198">
            <v>450</v>
          </cell>
        </row>
        <row r="199">
          <cell r="F199">
            <v>450</v>
          </cell>
        </row>
        <row r="200">
          <cell r="F200">
            <v>450</v>
          </cell>
        </row>
        <row r="201">
          <cell r="F201">
            <v>450</v>
          </cell>
        </row>
        <row r="202">
          <cell r="F202">
            <v>5421.9000000000005</v>
          </cell>
        </row>
        <row r="203">
          <cell r="F203">
            <v>5421.9000000000005</v>
          </cell>
        </row>
        <row r="204">
          <cell r="F204">
            <v>5421.9000000000005</v>
          </cell>
        </row>
        <row r="205">
          <cell r="F205">
            <v>5421.9000000000005</v>
          </cell>
        </row>
        <row r="206">
          <cell r="F206">
            <v>1637.2</v>
          </cell>
        </row>
        <row r="207">
          <cell r="F207">
            <v>1637.2</v>
          </cell>
        </row>
        <row r="208">
          <cell r="F208">
            <v>1637.2</v>
          </cell>
        </row>
        <row r="209">
          <cell r="F209">
            <v>1637.2</v>
          </cell>
        </row>
        <row r="210">
          <cell r="F210">
            <v>1637.2</v>
          </cell>
        </row>
        <row r="211">
          <cell r="F211">
            <v>25969.5</v>
          </cell>
        </row>
        <row r="212">
          <cell r="F212">
            <v>25969.5</v>
          </cell>
        </row>
        <row r="213">
          <cell r="F213">
            <v>25969.5</v>
          </cell>
        </row>
        <row r="214">
          <cell r="F214">
            <v>25969.5</v>
          </cell>
        </row>
        <row r="215">
          <cell r="F215">
            <v>951</v>
          </cell>
        </row>
        <row r="216">
          <cell r="F216">
            <v>951</v>
          </cell>
        </row>
        <row r="217">
          <cell r="F217">
            <v>7999</v>
          </cell>
        </row>
        <row r="218">
          <cell r="F218">
            <v>7999</v>
          </cell>
        </row>
        <row r="219">
          <cell r="F219">
            <v>17.5</v>
          </cell>
        </row>
        <row r="220">
          <cell r="F220">
            <v>17.5</v>
          </cell>
        </row>
        <row r="221">
          <cell r="F221">
            <v>1200</v>
          </cell>
        </row>
        <row r="222">
          <cell r="F222">
            <v>1200</v>
          </cell>
        </row>
        <row r="223">
          <cell r="F223">
            <v>12</v>
          </cell>
        </row>
        <row r="224">
          <cell r="F224">
            <v>12</v>
          </cell>
        </row>
        <row r="225">
          <cell r="F225">
            <v>790</v>
          </cell>
        </row>
        <row r="226">
          <cell r="F226">
            <v>790</v>
          </cell>
        </row>
        <row r="227">
          <cell r="F227">
            <v>15000</v>
          </cell>
        </row>
        <row r="228">
          <cell r="F228">
            <v>15000</v>
          </cell>
        </row>
        <row r="229">
          <cell r="F229">
            <v>62883.8</v>
          </cell>
        </row>
        <row r="230">
          <cell r="F230">
            <v>62883.8</v>
          </cell>
        </row>
        <row r="231">
          <cell r="F231">
            <v>62883.8</v>
          </cell>
        </row>
        <row r="232">
          <cell r="F232">
            <v>62883.8</v>
          </cell>
        </row>
        <row r="233">
          <cell r="F233">
            <v>33357</v>
          </cell>
        </row>
        <row r="234">
          <cell r="F234">
            <v>1889.4</v>
          </cell>
        </row>
        <row r="235">
          <cell r="F235">
            <v>27637.4</v>
          </cell>
        </row>
        <row r="236">
          <cell r="F236">
            <v>11644.6</v>
          </cell>
        </row>
        <row r="237">
          <cell r="F237">
            <v>11644.6</v>
          </cell>
        </row>
        <row r="238">
          <cell r="F238">
            <v>11644.6</v>
          </cell>
        </row>
        <row r="239">
          <cell r="F239">
            <v>2230.5</v>
          </cell>
        </row>
        <row r="240">
          <cell r="F240">
            <v>2058</v>
          </cell>
        </row>
        <row r="241">
          <cell r="F241">
            <v>2058</v>
          </cell>
        </row>
        <row r="242">
          <cell r="F242">
            <v>172.5</v>
          </cell>
        </row>
        <row r="243">
          <cell r="F243">
            <v>172.5</v>
          </cell>
        </row>
        <row r="244">
          <cell r="F244">
            <v>9414.1</v>
          </cell>
        </row>
        <row r="245">
          <cell r="F245">
            <v>9414.1</v>
          </cell>
        </row>
        <row r="246">
          <cell r="F246">
            <v>9414.1</v>
          </cell>
        </row>
        <row r="247">
          <cell r="F247">
            <v>14775.199999999999</v>
          </cell>
        </row>
        <row r="248">
          <cell r="F248">
            <v>8500</v>
          </cell>
        </row>
        <row r="249">
          <cell r="F249">
            <v>8500</v>
          </cell>
        </row>
        <row r="250">
          <cell r="F250">
            <v>8500</v>
          </cell>
        </row>
        <row r="251">
          <cell r="F251">
            <v>8500</v>
          </cell>
        </row>
        <row r="252">
          <cell r="F252">
            <v>6275.2</v>
          </cell>
        </row>
        <row r="253">
          <cell r="F253">
            <v>6275.2</v>
          </cell>
        </row>
        <row r="254">
          <cell r="F254">
            <v>1214.4000000000001</v>
          </cell>
        </row>
        <row r="255">
          <cell r="F255">
            <v>1214.4000000000001</v>
          </cell>
        </row>
        <row r="256">
          <cell r="F256">
            <v>2560.8000000000002</v>
          </cell>
        </row>
        <row r="257">
          <cell r="F257">
            <v>2560.8000000000002</v>
          </cell>
        </row>
        <row r="258">
          <cell r="F258">
            <v>1000</v>
          </cell>
        </row>
        <row r="259">
          <cell r="F259">
            <v>1000</v>
          </cell>
        </row>
        <row r="260">
          <cell r="F260">
            <v>1500</v>
          </cell>
        </row>
        <row r="261">
          <cell r="F261">
            <v>1500</v>
          </cell>
        </row>
        <row r="262">
          <cell r="F262">
            <v>32197.7</v>
          </cell>
        </row>
        <row r="263">
          <cell r="F263">
            <v>21533</v>
          </cell>
        </row>
        <row r="264">
          <cell r="F264">
            <v>21533</v>
          </cell>
        </row>
        <row r="265">
          <cell r="F265">
            <v>20903</v>
          </cell>
        </row>
        <row r="266">
          <cell r="F266">
            <v>20903</v>
          </cell>
        </row>
        <row r="267">
          <cell r="F267">
            <v>20903</v>
          </cell>
        </row>
        <row r="268">
          <cell r="F268">
            <v>630</v>
          </cell>
        </row>
        <row r="269">
          <cell r="F269">
            <v>630</v>
          </cell>
        </row>
        <row r="270">
          <cell r="F270">
            <v>630</v>
          </cell>
        </row>
        <row r="271">
          <cell r="F271">
            <v>10664.699999999999</v>
          </cell>
        </row>
        <row r="272">
          <cell r="F272">
            <v>10664.699999999999</v>
          </cell>
        </row>
        <row r="273">
          <cell r="F273">
            <v>738.9</v>
          </cell>
        </row>
        <row r="274">
          <cell r="F274">
            <v>738.9</v>
          </cell>
        </row>
        <row r="275">
          <cell r="F275">
            <v>738.9</v>
          </cell>
        </row>
        <row r="276">
          <cell r="F276">
            <v>9925.7999999999993</v>
          </cell>
        </row>
        <row r="277">
          <cell r="F277">
            <v>5800.5</v>
          </cell>
        </row>
        <row r="278">
          <cell r="F278">
            <v>5800.5</v>
          </cell>
        </row>
        <row r="279">
          <cell r="F279">
            <v>1447.3</v>
          </cell>
        </row>
        <row r="280">
          <cell r="F280">
            <v>1447.3</v>
          </cell>
        </row>
        <row r="281">
          <cell r="F281">
            <v>2309.6</v>
          </cell>
        </row>
        <row r="282">
          <cell r="F282">
            <v>2309.6</v>
          </cell>
        </row>
        <row r="283">
          <cell r="F283">
            <v>368.4</v>
          </cell>
        </row>
        <row r="284">
          <cell r="F284">
            <v>368.4</v>
          </cell>
        </row>
        <row r="285">
          <cell r="F285">
            <v>25512.799999999999</v>
          </cell>
        </row>
        <row r="286">
          <cell r="F286">
            <v>16371.800000000001</v>
          </cell>
        </row>
        <row r="287">
          <cell r="F287">
            <v>16371.800000000001</v>
          </cell>
        </row>
        <row r="288">
          <cell r="F288">
            <v>16371.800000000001</v>
          </cell>
        </row>
        <row r="289">
          <cell r="F289">
            <v>16371.800000000001</v>
          </cell>
        </row>
        <row r="290">
          <cell r="F290">
            <v>16371.800000000001</v>
          </cell>
        </row>
        <row r="291">
          <cell r="F291">
            <v>9141</v>
          </cell>
        </row>
        <row r="292">
          <cell r="F292">
            <v>9141</v>
          </cell>
        </row>
        <row r="293">
          <cell r="F293">
            <v>9141</v>
          </cell>
        </row>
        <row r="294">
          <cell r="F294">
            <v>9141</v>
          </cell>
        </row>
        <row r="295">
          <cell r="F295">
            <v>9141</v>
          </cell>
        </row>
        <row r="296">
          <cell r="F296">
            <v>130500</v>
          </cell>
        </row>
        <row r="297">
          <cell r="F297">
            <v>130500</v>
          </cell>
        </row>
        <row r="298">
          <cell r="F298">
            <v>130500</v>
          </cell>
        </row>
        <row r="299">
          <cell r="F299">
            <v>130500</v>
          </cell>
        </row>
        <row r="300">
          <cell r="F300">
            <v>130500</v>
          </cell>
        </row>
        <row r="302">
          <cell r="F302">
            <v>28426.799999999999</v>
          </cell>
        </row>
        <row r="303">
          <cell r="F303">
            <v>28426.799999999999</v>
          </cell>
        </row>
        <row r="304">
          <cell r="F304">
            <v>28388.799999999999</v>
          </cell>
        </row>
        <row r="305">
          <cell r="F305">
            <v>28388.799999999999</v>
          </cell>
        </row>
        <row r="306">
          <cell r="F306">
            <v>28388.799999999999</v>
          </cell>
        </row>
        <row r="307">
          <cell r="F307">
            <v>26815.599999999999</v>
          </cell>
        </row>
        <row r="308">
          <cell r="F308">
            <v>1568.8</v>
          </cell>
        </row>
        <row r="309">
          <cell r="F309">
            <v>4.4000000000000004</v>
          </cell>
        </row>
        <row r="310">
          <cell r="F310">
            <v>0</v>
          </cell>
        </row>
        <row r="311">
          <cell r="F311">
            <v>0</v>
          </cell>
        </row>
        <row r="312">
          <cell r="F312">
            <v>0</v>
          </cell>
        </row>
        <row r="313">
          <cell r="F313">
            <v>0</v>
          </cell>
        </row>
        <row r="314">
          <cell r="F314">
            <v>38</v>
          </cell>
        </row>
        <row r="315">
          <cell r="F315">
            <v>38</v>
          </cell>
        </row>
        <row r="316">
          <cell r="F316">
            <v>35</v>
          </cell>
        </row>
        <row r="317">
          <cell r="F317">
            <v>35</v>
          </cell>
        </row>
        <row r="318">
          <cell r="F318">
            <v>3</v>
          </cell>
        </row>
        <row r="319">
          <cell r="F319">
            <v>3</v>
          </cell>
        </row>
        <row r="321">
          <cell r="F321">
            <v>697981.3</v>
          </cell>
        </row>
        <row r="322">
          <cell r="F322">
            <v>45729.000000000007</v>
          </cell>
        </row>
        <row r="323">
          <cell r="F323">
            <v>45729.000000000007</v>
          </cell>
        </row>
        <row r="324">
          <cell r="F324">
            <v>45729.000000000007</v>
          </cell>
        </row>
        <row r="325">
          <cell r="F325">
            <v>6585.7000000000035</v>
          </cell>
        </row>
        <row r="326">
          <cell r="F326">
            <v>5790.6</v>
          </cell>
        </row>
        <row r="327">
          <cell r="F327">
            <v>58.800000000000011</v>
          </cell>
        </row>
        <row r="328">
          <cell r="F328">
            <v>736.30000000000291</v>
          </cell>
        </row>
        <row r="329">
          <cell r="F329">
            <v>39143.300000000003</v>
          </cell>
        </row>
        <row r="330">
          <cell r="F330">
            <v>17931.2</v>
          </cell>
        </row>
        <row r="331">
          <cell r="F331">
            <v>21212.1</v>
          </cell>
        </row>
        <row r="332">
          <cell r="F332">
            <v>319854.40000000008</v>
          </cell>
        </row>
        <row r="333">
          <cell r="F333">
            <v>2566.6999999999998</v>
          </cell>
        </row>
        <row r="334">
          <cell r="F334">
            <v>2566.6999999999998</v>
          </cell>
        </row>
        <row r="335">
          <cell r="F335">
            <v>2566.6999999999998</v>
          </cell>
        </row>
        <row r="336">
          <cell r="F336">
            <v>2566.6999999999998</v>
          </cell>
        </row>
        <row r="337">
          <cell r="F337">
            <v>500</v>
          </cell>
        </row>
        <row r="338">
          <cell r="F338">
            <v>500</v>
          </cell>
        </row>
        <row r="339">
          <cell r="F339">
            <v>2066.6999999999998</v>
          </cell>
        </row>
        <row r="340">
          <cell r="F340">
            <v>2066.6999999999998</v>
          </cell>
        </row>
        <row r="341">
          <cell r="F341">
            <v>757.19999999999993</v>
          </cell>
        </row>
        <row r="342">
          <cell r="F342">
            <v>757.19999999999993</v>
          </cell>
        </row>
        <row r="343">
          <cell r="F343">
            <v>757.19999999999993</v>
          </cell>
        </row>
        <row r="344">
          <cell r="F344">
            <v>757.19999999999993</v>
          </cell>
        </row>
        <row r="345">
          <cell r="F345">
            <v>678.3</v>
          </cell>
        </row>
        <row r="346">
          <cell r="F346">
            <v>678.3</v>
          </cell>
        </row>
        <row r="347">
          <cell r="F347">
            <v>78.900000000000006</v>
          </cell>
        </row>
        <row r="348">
          <cell r="F348">
            <v>78.900000000000006</v>
          </cell>
        </row>
        <row r="349">
          <cell r="F349">
            <v>316530.50000000006</v>
          </cell>
        </row>
        <row r="350">
          <cell r="F350">
            <v>282291.10000000003</v>
          </cell>
        </row>
        <row r="351">
          <cell r="F351">
            <v>282291.10000000003</v>
          </cell>
        </row>
        <row r="352">
          <cell r="F352">
            <v>282291.10000000003</v>
          </cell>
        </row>
        <row r="353">
          <cell r="F353">
            <v>227495.3</v>
          </cell>
        </row>
        <row r="354">
          <cell r="F354">
            <v>227495.3</v>
          </cell>
        </row>
        <row r="355">
          <cell r="F355">
            <v>3951.3</v>
          </cell>
        </row>
        <row r="356">
          <cell r="F356">
            <v>3951.3</v>
          </cell>
        </row>
        <row r="357">
          <cell r="F357">
            <v>50844.5</v>
          </cell>
        </row>
        <row r="358">
          <cell r="F358">
            <v>50844.5</v>
          </cell>
        </row>
        <row r="359">
          <cell r="F359">
            <v>34239.4</v>
          </cell>
        </row>
        <row r="360">
          <cell r="F360">
            <v>34239.4</v>
          </cell>
        </row>
        <row r="361">
          <cell r="F361">
            <v>34239.4</v>
          </cell>
        </row>
        <row r="362">
          <cell r="F362">
            <v>34239.4</v>
          </cell>
        </row>
        <row r="363">
          <cell r="F363">
            <v>34239.4</v>
          </cell>
        </row>
        <row r="364">
          <cell r="F364">
            <v>328607.5</v>
          </cell>
        </row>
        <row r="365">
          <cell r="F365">
            <v>19930.100000000002</v>
          </cell>
        </row>
        <row r="366">
          <cell r="F366">
            <v>508.2</v>
          </cell>
        </row>
        <row r="367">
          <cell r="F367">
            <v>508.2</v>
          </cell>
        </row>
        <row r="368">
          <cell r="F368">
            <v>508.2</v>
          </cell>
        </row>
        <row r="369">
          <cell r="F369">
            <v>468.5</v>
          </cell>
        </row>
        <row r="370">
          <cell r="F370">
            <v>468.5</v>
          </cell>
        </row>
        <row r="371">
          <cell r="F371">
            <v>468.5</v>
          </cell>
        </row>
        <row r="372">
          <cell r="F372">
            <v>468.5</v>
          </cell>
        </row>
        <row r="373">
          <cell r="F373">
            <v>468.5</v>
          </cell>
        </row>
        <row r="374">
          <cell r="F374">
            <v>18953.400000000001</v>
          </cell>
        </row>
        <row r="375">
          <cell r="F375">
            <v>18953.400000000001</v>
          </cell>
        </row>
        <row r="376">
          <cell r="F376">
            <v>16953.400000000001</v>
          </cell>
        </row>
        <row r="377">
          <cell r="F377">
            <v>16953.400000000001</v>
          </cell>
        </row>
        <row r="378">
          <cell r="F378">
            <v>16953.400000000001</v>
          </cell>
        </row>
        <row r="379">
          <cell r="F379">
            <v>2000</v>
          </cell>
        </row>
        <row r="380">
          <cell r="F380">
            <v>2000</v>
          </cell>
        </row>
        <row r="381">
          <cell r="F381">
            <v>2000</v>
          </cell>
        </row>
        <row r="382">
          <cell r="F382">
            <v>17910.2</v>
          </cell>
        </row>
        <row r="383">
          <cell r="F383">
            <v>11445.2</v>
          </cell>
        </row>
        <row r="384">
          <cell r="F384">
            <v>11445.2</v>
          </cell>
        </row>
        <row r="385">
          <cell r="F385">
            <v>11445.2</v>
          </cell>
        </row>
        <row r="386">
          <cell r="F386">
            <v>11403.5</v>
          </cell>
        </row>
        <row r="387">
          <cell r="F387">
            <v>41.7</v>
          </cell>
        </row>
        <row r="388">
          <cell r="F388">
            <v>6465.0000000000009</v>
          </cell>
        </row>
        <row r="389">
          <cell r="F389">
            <v>6465.0000000000009</v>
          </cell>
        </row>
        <row r="390">
          <cell r="F390">
            <v>6465.0000000000009</v>
          </cell>
        </row>
        <row r="391">
          <cell r="F391">
            <v>6465</v>
          </cell>
        </row>
        <row r="392">
          <cell r="F392">
            <v>6465</v>
          </cell>
        </row>
        <row r="395">
          <cell r="F395">
            <v>258552.00000000003</v>
          </cell>
        </row>
        <row r="396">
          <cell r="F396">
            <v>243877.10000000003</v>
          </cell>
        </row>
        <row r="397">
          <cell r="F397">
            <v>243877.10000000003</v>
          </cell>
        </row>
        <row r="398">
          <cell r="F398">
            <v>243877.10000000003</v>
          </cell>
        </row>
        <row r="399">
          <cell r="F399">
            <v>54818</v>
          </cell>
        </row>
        <row r="400">
          <cell r="F400">
            <v>54818</v>
          </cell>
        </row>
        <row r="401">
          <cell r="F401">
            <v>23807.200000000004</v>
          </cell>
        </row>
        <row r="402">
          <cell r="F402">
            <v>23807.200000000004</v>
          </cell>
        </row>
        <row r="403">
          <cell r="F403">
            <v>76373.399999999994</v>
          </cell>
        </row>
        <row r="404">
          <cell r="F404">
            <v>76373.399999999994</v>
          </cell>
        </row>
        <row r="405">
          <cell r="F405">
            <v>52211</v>
          </cell>
        </row>
        <row r="406">
          <cell r="F406">
            <v>52211</v>
          </cell>
        </row>
        <row r="407">
          <cell r="F407">
            <v>36667.5</v>
          </cell>
        </row>
        <row r="408">
          <cell r="F408">
            <v>36667.5</v>
          </cell>
        </row>
        <row r="409">
          <cell r="F409">
            <v>14674.9</v>
          </cell>
        </row>
        <row r="410">
          <cell r="F410">
            <v>14674.9</v>
          </cell>
        </row>
        <row r="411">
          <cell r="F411">
            <v>14674.9</v>
          </cell>
        </row>
        <row r="412">
          <cell r="F412">
            <v>500</v>
          </cell>
        </row>
        <row r="413">
          <cell r="F413">
            <v>500</v>
          </cell>
        </row>
        <row r="414">
          <cell r="F414">
            <v>14174.9</v>
          </cell>
        </row>
        <row r="415">
          <cell r="F415">
            <v>14174.9</v>
          </cell>
        </row>
        <row r="416">
          <cell r="F416">
            <v>32215.200000000001</v>
          </cell>
        </row>
        <row r="417">
          <cell r="F417">
            <v>32215.200000000001</v>
          </cell>
        </row>
        <row r="418">
          <cell r="F418">
            <v>32215.200000000001</v>
          </cell>
        </row>
        <row r="419">
          <cell r="F419">
            <v>32215.200000000001</v>
          </cell>
        </row>
        <row r="420">
          <cell r="F420">
            <v>32215.200000000001</v>
          </cell>
        </row>
        <row r="421">
          <cell r="F421">
            <v>30480.400000000001</v>
          </cell>
        </row>
        <row r="422">
          <cell r="F422">
            <v>1734.8</v>
          </cell>
        </row>
        <row r="423">
          <cell r="F423">
            <v>0</v>
          </cell>
        </row>
        <row r="424">
          <cell r="F424">
            <v>3790.3999999999996</v>
          </cell>
        </row>
        <row r="425">
          <cell r="F425">
            <v>3790.3999999999996</v>
          </cell>
        </row>
        <row r="426">
          <cell r="F426">
            <v>3790.3999999999996</v>
          </cell>
        </row>
        <row r="427">
          <cell r="F427">
            <v>3790.3999999999996</v>
          </cell>
        </row>
        <row r="428">
          <cell r="F428">
            <v>3790.3999999999996</v>
          </cell>
        </row>
        <row r="429">
          <cell r="F429">
            <v>3790.3999999999996</v>
          </cell>
        </row>
        <row r="431">
          <cell r="F431">
            <v>76412.400000000009</v>
          </cell>
        </row>
        <row r="432">
          <cell r="F432">
            <v>89.6</v>
          </cell>
        </row>
        <row r="433">
          <cell r="F433">
            <v>89.6</v>
          </cell>
        </row>
        <row r="434">
          <cell r="F434">
            <v>89.6</v>
          </cell>
        </row>
        <row r="435">
          <cell r="F435">
            <v>89.6</v>
          </cell>
        </row>
        <row r="436">
          <cell r="F436">
            <v>1.6</v>
          </cell>
        </row>
        <row r="437">
          <cell r="F437">
            <v>88</v>
          </cell>
        </row>
        <row r="438">
          <cell r="F438">
            <v>76322.8</v>
          </cell>
        </row>
        <row r="439">
          <cell r="F439">
            <v>76322.8</v>
          </cell>
        </row>
        <row r="440">
          <cell r="F440">
            <v>76322.8</v>
          </cell>
        </row>
        <row r="441">
          <cell r="F441">
            <v>24253.099999999995</v>
          </cell>
        </row>
        <row r="442">
          <cell r="F442">
            <v>24253.099999999995</v>
          </cell>
        </row>
        <row r="443">
          <cell r="F443">
            <v>23404.499999999996</v>
          </cell>
        </row>
        <row r="444">
          <cell r="F444">
            <v>23404.499999999996</v>
          </cell>
        </row>
        <row r="445">
          <cell r="F445">
            <v>848.6</v>
          </cell>
        </row>
        <row r="446">
          <cell r="F446">
            <v>848.6</v>
          </cell>
        </row>
        <row r="447">
          <cell r="F447">
            <v>2272.5000000000005</v>
          </cell>
        </row>
        <row r="448">
          <cell r="F448">
            <v>2272.5000000000005</v>
          </cell>
        </row>
        <row r="449">
          <cell r="F449">
            <v>57.3</v>
          </cell>
        </row>
        <row r="450">
          <cell r="F450">
            <v>57.3</v>
          </cell>
        </row>
        <row r="451">
          <cell r="F451">
            <v>2215.2000000000003</v>
          </cell>
        </row>
        <row r="452">
          <cell r="F452">
            <v>1907.9</v>
          </cell>
        </row>
        <row r="453">
          <cell r="F453">
            <v>307.3</v>
          </cell>
        </row>
        <row r="454">
          <cell r="F454">
            <v>3239.1</v>
          </cell>
        </row>
        <row r="455">
          <cell r="F455">
            <v>3239.1</v>
          </cell>
        </row>
        <row r="456">
          <cell r="F456">
            <v>3239.1</v>
          </cell>
        </row>
        <row r="457">
          <cell r="F457">
            <v>1225.5999999999999</v>
          </cell>
        </row>
        <row r="458">
          <cell r="F458">
            <v>2013.5</v>
          </cell>
        </row>
        <row r="459">
          <cell r="F459">
            <v>46558.100000000006</v>
          </cell>
        </row>
        <row r="460">
          <cell r="F460">
            <v>46558.100000000006</v>
          </cell>
        </row>
        <row r="461">
          <cell r="F461">
            <v>46558.100000000006</v>
          </cell>
        </row>
        <row r="462">
          <cell r="F462">
            <v>38826.200000000004</v>
          </cell>
        </row>
        <row r="463">
          <cell r="F463">
            <v>7133.0999999999995</v>
          </cell>
        </row>
        <row r="464">
          <cell r="F464">
            <v>598.79999999999995</v>
          </cell>
        </row>
        <row r="466">
          <cell r="F466">
            <v>2164175.8999999994</v>
          </cell>
        </row>
        <row r="467">
          <cell r="F467">
            <v>2036388.5999999996</v>
          </cell>
        </row>
        <row r="468">
          <cell r="F468">
            <v>802811.30000000016</v>
          </cell>
        </row>
        <row r="469">
          <cell r="F469">
            <v>802811.30000000016</v>
          </cell>
        </row>
        <row r="470">
          <cell r="F470">
            <v>801927.40000000014</v>
          </cell>
        </row>
        <row r="471">
          <cell r="F471">
            <v>669880.20000000007</v>
          </cell>
        </row>
        <row r="472">
          <cell r="F472">
            <v>311664.80000000005</v>
          </cell>
        </row>
        <row r="473">
          <cell r="F473">
            <v>311664.80000000005</v>
          </cell>
        </row>
        <row r="474">
          <cell r="F474">
            <v>358215.4</v>
          </cell>
        </row>
        <row r="475">
          <cell r="F475">
            <v>358215.4</v>
          </cell>
        </row>
        <row r="476">
          <cell r="F476">
            <v>132047.20000000001</v>
          </cell>
        </row>
        <row r="477">
          <cell r="F477">
            <v>4721.5</v>
          </cell>
        </row>
        <row r="478">
          <cell r="F478">
            <v>4721.5</v>
          </cell>
        </row>
        <row r="479">
          <cell r="F479">
            <v>264.7</v>
          </cell>
        </row>
        <row r="480">
          <cell r="F480">
            <v>264.7</v>
          </cell>
        </row>
        <row r="481">
          <cell r="F481">
            <v>49993.7</v>
          </cell>
        </row>
        <row r="482">
          <cell r="F482">
            <v>49993.7</v>
          </cell>
        </row>
        <row r="483">
          <cell r="F483">
            <v>1419.6</v>
          </cell>
        </row>
        <row r="484">
          <cell r="F484">
            <v>1419.6</v>
          </cell>
        </row>
        <row r="485">
          <cell r="F485">
            <v>80.400000000000006</v>
          </cell>
        </row>
        <row r="486">
          <cell r="F486">
            <v>80.400000000000006</v>
          </cell>
        </row>
        <row r="487">
          <cell r="F487">
            <v>75567.3</v>
          </cell>
        </row>
        <row r="488">
          <cell r="F488">
            <v>75567.3</v>
          </cell>
        </row>
        <row r="489">
          <cell r="F489">
            <v>883.9</v>
          </cell>
        </row>
        <row r="490">
          <cell r="F490">
            <v>883.9</v>
          </cell>
        </row>
        <row r="491">
          <cell r="F491">
            <v>190.1</v>
          </cell>
        </row>
        <row r="492">
          <cell r="F492">
            <v>190.1</v>
          </cell>
        </row>
        <row r="493">
          <cell r="F493">
            <v>693.8</v>
          </cell>
        </row>
        <row r="494">
          <cell r="F494">
            <v>693.8</v>
          </cell>
        </row>
        <row r="495">
          <cell r="F495">
            <v>1148577.8999999997</v>
          </cell>
        </row>
        <row r="496">
          <cell r="F496">
            <v>23595.4</v>
          </cell>
        </row>
        <row r="497">
          <cell r="F497">
            <v>23595.4</v>
          </cell>
        </row>
        <row r="498">
          <cell r="F498">
            <v>23595.4</v>
          </cell>
        </row>
        <row r="499">
          <cell r="F499">
            <v>1124982.4999999998</v>
          </cell>
        </row>
        <row r="500">
          <cell r="F500">
            <v>1123530.0999999999</v>
          </cell>
        </row>
        <row r="501">
          <cell r="F501">
            <v>1023313.2</v>
          </cell>
        </row>
        <row r="502">
          <cell r="F502">
            <v>365048.49999999994</v>
          </cell>
        </row>
        <row r="503">
          <cell r="F503">
            <v>365048.49999999994</v>
          </cell>
        </row>
        <row r="504">
          <cell r="F504">
            <v>9622.1</v>
          </cell>
        </row>
        <row r="505">
          <cell r="F505">
            <v>9622.1</v>
          </cell>
        </row>
        <row r="506">
          <cell r="F506">
            <v>480</v>
          </cell>
        </row>
        <row r="507">
          <cell r="F507">
            <v>480</v>
          </cell>
        </row>
        <row r="508">
          <cell r="F508">
            <v>7738.4</v>
          </cell>
        </row>
        <row r="509">
          <cell r="F509">
            <v>7738.4</v>
          </cell>
        </row>
        <row r="510">
          <cell r="F510">
            <v>640424.20000000007</v>
          </cell>
        </row>
        <row r="511">
          <cell r="F511">
            <v>640424.20000000007</v>
          </cell>
        </row>
        <row r="512">
          <cell r="F512">
            <v>100216.90000000001</v>
          </cell>
        </row>
        <row r="513">
          <cell r="F513">
            <v>43916.899999999994</v>
          </cell>
        </row>
        <row r="514">
          <cell r="F514">
            <v>43916.899999999994</v>
          </cell>
        </row>
        <row r="515">
          <cell r="F515">
            <v>36300</v>
          </cell>
        </row>
        <row r="516">
          <cell r="F516">
            <v>36300</v>
          </cell>
        </row>
        <row r="517">
          <cell r="F517">
            <v>20000</v>
          </cell>
        </row>
        <row r="518">
          <cell r="F518">
            <v>20000</v>
          </cell>
        </row>
        <row r="519">
          <cell r="F519">
            <v>1452.3999999999999</v>
          </cell>
        </row>
        <row r="520">
          <cell r="F520">
            <v>1452.3999999999999</v>
          </cell>
        </row>
        <row r="521">
          <cell r="F521">
            <v>451.09999999999997</v>
          </cell>
        </row>
        <row r="522">
          <cell r="F522">
            <v>15</v>
          </cell>
        </row>
        <row r="523">
          <cell r="F523">
            <v>436.09999999999997</v>
          </cell>
        </row>
        <row r="524">
          <cell r="F524">
            <v>1001.3</v>
          </cell>
        </row>
        <row r="525">
          <cell r="F525">
            <v>1001.3</v>
          </cell>
        </row>
        <row r="526">
          <cell r="F526">
            <v>13722.2</v>
          </cell>
        </row>
        <row r="527">
          <cell r="F527">
            <v>13722.2</v>
          </cell>
        </row>
        <row r="528">
          <cell r="F528">
            <v>13722.2</v>
          </cell>
        </row>
        <row r="529">
          <cell r="F529">
            <v>13722.2</v>
          </cell>
        </row>
        <row r="530">
          <cell r="F530">
            <v>1000</v>
          </cell>
        </row>
        <row r="531">
          <cell r="F531">
            <v>1000</v>
          </cell>
        </row>
        <row r="532">
          <cell r="F532">
            <v>5905.9</v>
          </cell>
        </row>
        <row r="533">
          <cell r="F533">
            <v>5</v>
          </cell>
        </row>
        <row r="534">
          <cell r="F534">
            <v>893.5</v>
          </cell>
        </row>
        <row r="535">
          <cell r="F535">
            <v>5007.3999999999996</v>
          </cell>
        </row>
        <row r="536">
          <cell r="F536">
            <v>6816.3</v>
          </cell>
        </row>
        <row r="537">
          <cell r="F537">
            <v>3</v>
          </cell>
        </row>
        <row r="538">
          <cell r="F538">
            <v>785.5</v>
          </cell>
        </row>
        <row r="539">
          <cell r="F539">
            <v>6027.8</v>
          </cell>
        </row>
        <row r="540">
          <cell r="F540">
            <v>71277.200000000012</v>
          </cell>
        </row>
        <row r="541">
          <cell r="F541">
            <v>71277.200000000012</v>
          </cell>
        </row>
        <row r="542">
          <cell r="F542">
            <v>6386.8</v>
          </cell>
        </row>
        <row r="543">
          <cell r="F543">
            <v>6386.8</v>
          </cell>
        </row>
        <row r="544">
          <cell r="F544">
            <v>6386.8</v>
          </cell>
        </row>
        <row r="545">
          <cell r="F545">
            <v>5868</v>
          </cell>
        </row>
        <row r="546">
          <cell r="F546">
            <v>518.80000000000007</v>
          </cell>
        </row>
        <row r="547">
          <cell r="F547">
            <v>64890.400000000009</v>
          </cell>
        </row>
        <row r="548">
          <cell r="F548">
            <v>64890.400000000009</v>
          </cell>
        </row>
        <row r="549">
          <cell r="F549">
            <v>20012.600000000002</v>
          </cell>
        </row>
        <row r="550">
          <cell r="F550">
            <v>18928.2</v>
          </cell>
        </row>
        <row r="551">
          <cell r="F551">
            <v>1075.2</v>
          </cell>
        </row>
        <row r="552">
          <cell r="F552">
            <v>9.2000000000000064</v>
          </cell>
        </row>
        <row r="553">
          <cell r="F553">
            <v>44877.8</v>
          </cell>
        </row>
        <row r="554">
          <cell r="F554">
            <v>38044.500000000007</v>
          </cell>
        </row>
        <row r="555">
          <cell r="F555">
            <v>2100.1</v>
          </cell>
        </row>
        <row r="556">
          <cell r="F556">
            <v>8.1</v>
          </cell>
        </row>
        <row r="557">
          <cell r="F557">
            <v>4725.1000000000004</v>
          </cell>
        </row>
        <row r="558">
          <cell r="F558">
            <v>127787.30000000002</v>
          </cell>
        </row>
        <row r="559">
          <cell r="F559">
            <v>127787.30000000002</v>
          </cell>
        </row>
        <row r="560">
          <cell r="F560">
            <v>127787.30000000002</v>
          </cell>
        </row>
        <row r="561">
          <cell r="F561">
            <v>75559.100000000006</v>
          </cell>
        </row>
        <row r="562">
          <cell r="F562">
            <v>75559.100000000006</v>
          </cell>
        </row>
        <row r="563">
          <cell r="F563">
            <v>75559.100000000006</v>
          </cell>
        </row>
        <row r="564">
          <cell r="F564">
            <v>75559.100000000006</v>
          </cell>
        </row>
        <row r="565">
          <cell r="F565">
            <v>52228.200000000012</v>
          </cell>
        </row>
        <row r="566">
          <cell r="F566">
            <v>52228.200000000012</v>
          </cell>
        </row>
        <row r="567">
          <cell r="F567">
            <v>120.30000000000001</v>
          </cell>
        </row>
        <row r="568">
          <cell r="F568">
            <v>1.1000000000000001</v>
          </cell>
        </row>
        <row r="569">
          <cell r="F569">
            <v>119.20000000000002</v>
          </cell>
        </row>
        <row r="570">
          <cell r="F570">
            <v>47540.500000000007</v>
          </cell>
        </row>
        <row r="571">
          <cell r="F571">
            <v>6957.9000000000005</v>
          </cell>
        </row>
        <row r="572">
          <cell r="F572">
            <v>40582.600000000006</v>
          </cell>
        </row>
        <row r="573">
          <cell r="F573">
            <v>4567.3999999999996</v>
          </cell>
        </row>
        <row r="574">
          <cell r="F574">
            <v>26.9</v>
          </cell>
        </row>
        <row r="575">
          <cell r="F575">
            <v>4540.5</v>
          </cell>
        </row>
        <row r="577">
          <cell r="F577">
            <v>211483.40000000002</v>
          </cell>
        </row>
        <row r="578">
          <cell r="F578">
            <v>58740.2</v>
          </cell>
        </row>
        <row r="579">
          <cell r="F579">
            <v>58740.2</v>
          </cell>
        </row>
        <row r="580">
          <cell r="F580">
            <v>58740.2</v>
          </cell>
        </row>
        <row r="581">
          <cell r="F581">
            <v>58740.2</v>
          </cell>
        </row>
        <row r="582">
          <cell r="F582">
            <v>58740.2</v>
          </cell>
        </row>
        <row r="583">
          <cell r="F583">
            <v>1491.1</v>
          </cell>
        </row>
        <row r="584">
          <cell r="F584">
            <v>1491.1</v>
          </cell>
        </row>
        <row r="585">
          <cell r="F585">
            <v>57249.1</v>
          </cell>
        </row>
        <row r="586">
          <cell r="F586">
            <v>57249.1</v>
          </cell>
        </row>
        <row r="587">
          <cell r="F587">
            <v>152743.20000000001</v>
          </cell>
        </row>
        <row r="588">
          <cell r="F588">
            <v>130754.3</v>
          </cell>
        </row>
        <row r="589">
          <cell r="F589">
            <v>130754.3</v>
          </cell>
        </row>
        <row r="590">
          <cell r="F590">
            <v>26674.400000000001</v>
          </cell>
        </row>
        <row r="591">
          <cell r="F591">
            <v>26674.400000000001</v>
          </cell>
        </row>
        <row r="592">
          <cell r="F592">
            <v>26674.400000000001</v>
          </cell>
        </row>
        <row r="593">
          <cell r="F593">
            <v>26674.400000000001</v>
          </cell>
        </row>
        <row r="594">
          <cell r="F594">
            <v>103218.1</v>
          </cell>
        </row>
        <row r="595">
          <cell r="F595">
            <v>103218.1</v>
          </cell>
        </row>
        <row r="596">
          <cell r="F596">
            <v>500</v>
          </cell>
        </row>
        <row r="597">
          <cell r="F597">
            <v>500</v>
          </cell>
        </row>
        <row r="598">
          <cell r="F598">
            <v>102718.1</v>
          </cell>
        </row>
        <row r="599">
          <cell r="F599">
            <v>102718.1</v>
          </cell>
        </row>
        <row r="600">
          <cell r="F600">
            <v>861.8</v>
          </cell>
        </row>
        <row r="601">
          <cell r="F601">
            <v>861.8</v>
          </cell>
        </row>
        <row r="602">
          <cell r="F602">
            <v>861.8</v>
          </cell>
        </row>
        <row r="603">
          <cell r="F603">
            <v>861.8</v>
          </cell>
        </row>
        <row r="604">
          <cell r="F604">
            <v>21988.9</v>
          </cell>
        </row>
        <row r="605">
          <cell r="F605">
            <v>21988.9</v>
          </cell>
        </row>
        <row r="606">
          <cell r="F606">
            <v>749.4</v>
          </cell>
        </row>
        <row r="607">
          <cell r="F607">
            <v>749.4</v>
          </cell>
        </row>
        <row r="608">
          <cell r="F608">
            <v>749.4</v>
          </cell>
        </row>
        <row r="609">
          <cell r="F609">
            <v>749.4</v>
          </cell>
        </row>
        <row r="610">
          <cell r="F610">
            <v>21239.5</v>
          </cell>
        </row>
        <row r="611">
          <cell r="F611">
            <v>18439.5</v>
          </cell>
        </row>
        <row r="612">
          <cell r="F612">
            <v>6092.5</v>
          </cell>
        </row>
        <row r="613">
          <cell r="F613">
            <v>5621.2</v>
          </cell>
        </row>
        <row r="614">
          <cell r="F614">
            <v>469.6</v>
          </cell>
        </row>
        <row r="615">
          <cell r="F615">
            <v>1.7</v>
          </cell>
        </row>
        <row r="616">
          <cell r="F616">
            <v>12347</v>
          </cell>
        </row>
        <row r="617">
          <cell r="F617">
            <v>12347</v>
          </cell>
        </row>
        <row r="618">
          <cell r="F618">
            <v>2800</v>
          </cell>
        </row>
        <row r="619">
          <cell r="F619">
            <v>2800</v>
          </cell>
        </row>
        <row r="620">
          <cell r="F620">
            <v>300</v>
          </cell>
        </row>
        <row r="621">
          <cell r="F621">
            <v>2500</v>
          </cell>
        </row>
        <row r="623">
          <cell r="F623">
            <v>1213107.3999999999</v>
          </cell>
        </row>
        <row r="624">
          <cell r="F624">
            <v>54748.19999999999</v>
          </cell>
        </row>
        <row r="625">
          <cell r="F625">
            <v>54748.19999999999</v>
          </cell>
        </row>
        <row r="626">
          <cell r="F626">
            <v>36459.599999999991</v>
          </cell>
        </row>
        <row r="627">
          <cell r="F627">
            <v>35639.599999999999</v>
          </cell>
        </row>
        <row r="628">
          <cell r="F628">
            <v>28833.9</v>
          </cell>
        </row>
        <row r="629">
          <cell r="F629">
            <v>2434.6999999999998</v>
          </cell>
        </row>
        <row r="630">
          <cell r="F630">
            <v>4371</v>
          </cell>
        </row>
        <row r="631">
          <cell r="F631">
            <v>820</v>
          </cell>
        </row>
        <row r="632">
          <cell r="F632">
            <v>820</v>
          </cell>
        </row>
        <row r="633">
          <cell r="F633">
            <v>17858.599999999999</v>
          </cell>
        </row>
        <row r="634">
          <cell r="F634">
            <v>17858.599999999999</v>
          </cell>
        </row>
        <row r="635">
          <cell r="F635">
            <v>17858.599999999999</v>
          </cell>
        </row>
        <row r="636">
          <cell r="F636">
            <v>17858.599999999999</v>
          </cell>
        </row>
        <row r="637">
          <cell r="F637">
            <v>16696</v>
          </cell>
        </row>
        <row r="638">
          <cell r="F638">
            <v>1066.5999999999999</v>
          </cell>
        </row>
        <row r="639">
          <cell r="F639">
            <v>96</v>
          </cell>
        </row>
        <row r="640">
          <cell r="F640">
            <v>430</v>
          </cell>
        </row>
        <row r="641">
          <cell r="F641">
            <v>430</v>
          </cell>
        </row>
        <row r="642">
          <cell r="F642">
            <v>430</v>
          </cell>
        </row>
        <row r="643">
          <cell r="F643">
            <v>430</v>
          </cell>
        </row>
        <row r="644">
          <cell r="F644">
            <v>430</v>
          </cell>
        </row>
        <row r="645">
          <cell r="F645">
            <v>1077453.6000000001</v>
          </cell>
        </row>
        <row r="646">
          <cell r="F646">
            <v>1077453.6000000001</v>
          </cell>
        </row>
        <row r="647">
          <cell r="F647">
            <v>8250.0000000001164</v>
          </cell>
        </row>
        <row r="648">
          <cell r="F648">
            <v>8250</v>
          </cell>
        </row>
        <row r="649">
          <cell r="F649">
            <v>8250</v>
          </cell>
        </row>
        <row r="650">
          <cell r="F650">
            <v>1059203.6000000001</v>
          </cell>
        </row>
        <row r="651">
          <cell r="F651">
            <v>1059036.8</v>
          </cell>
        </row>
        <row r="652">
          <cell r="F652">
            <v>12719</v>
          </cell>
        </row>
        <row r="653">
          <cell r="F653">
            <v>12719</v>
          </cell>
        </row>
        <row r="654">
          <cell r="F654">
            <v>12719</v>
          </cell>
        </row>
        <row r="655">
          <cell r="F655">
            <v>1046317.7999999999</v>
          </cell>
        </row>
        <row r="656">
          <cell r="F656">
            <v>1046317.7999999999</v>
          </cell>
        </row>
        <row r="657">
          <cell r="F657">
            <v>166.79999999999995</v>
          </cell>
        </row>
        <row r="658">
          <cell r="F658">
            <v>166.79999999999995</v>
          </cell>
        </row>
        <row r="659">
          <cell r="F659">
            <v>166.79999999999995</v>
          </cell>
        </row>
        <row r="660">
          <cell r="F660">
            <v>166.79999999999995</v>
          </cell>
        </row>
        <row r="661">
          <cell r="F661">
            <v>10000</v>
          </cell>
        </row>
        <row r="662">
          <cell r="F662">
            <v>10000</v>
          </cell>
        </row>
        <row r="663">
          <cell r="F663">
            <v>10000</v>
          </cell>
        </row>
        <row r="664">
          <cell r="F664">
            <v>10000</v>
          </cell>
        </row>
        <row r="665">
          <cell r="F665">
            <v>10000</v>
          </cell>
        </row>
        <row r="666">
          <cell r="F666">
            <v>80456.099999999991</v>
          </cell>
        </row>
        <row r="667">
          <cell r="F667">
            <v>5945.9</v>
          </cell>
        </row>
        <row r="668">
          <cell r="F668">
            <v>5945.9</v>
          </cell>
        </row>
        <row r="669">
          <cell r="F669">
            <v>513.6</v>
          </cell>
        </row>
        <row r="670">
          <cell r="F670">
            <v>513.6</v>
          </cell>
        </row>
        <row r="671">
          <cell r="F671">
            <v>513.6</v>
          </cell>
        </row>
        <row r="672">
          <cell r="F672">
            <v>513.6</v>
          </cell>
        </row>
        <row r="673">
          <cell r="F673">
            <v>5432.2999999999993</v>
          </cell>
        </row>
        <row r="674">
          <cell r="F674">
            <v>5432.2999999999993</v>
          </cell>
        </row>
        <row r="675">
          <cell r="F675">
            <v>1537.6</v>
          </cell>
        </row>
        <row r="676">
          <cell r="F676">
            <v>1537.6</v>
          </cell>
        </row>
        <row r="677">
          <cell r="F677">
            <v>2461.1</v>
          </cell>
        </row>
        <row r="678">
          <cell r="F678">
            <v>2461.1</v>
          </cell>
        </row>
        <row r="679">
          <cell r="F679">
            <v>1433.6</v>
          </cell>
        </row>
        <row r="680">
          <cell r="F680">
            <v>1433.6</v>
          </cell>
        </row>
        <row r="681">
          <cell r="F681">
            <v>74510.2</v>
          </cell>
        </row>
        <row r="682">
          <cell r="F682">
            <v>74510.2</v>
          </cell>
        </row>
        <row r="683">
          <cell r="F683">
            <v>74510.2</v>
          </cell>
        </row>
        <row r="684">
          <cell r="F684">
            <v>46258.400000000001</v>
          </cell>
        </row>
        <row r="685">
          <cell r="F685">
            <v>46258.400000000001</v>
          </cell>
        </row>
        <row r="686">
          <cell r="F686">
            <v>28251.8</v>
          </cell>
        </row>
        <row r="687">
          <cell r="F687">
            <v>28251.8</v>
          </cell>
        </row>
        <row r="688">
          <cell r="F688">
            <v>449.49999999999994</v>
          </cell>
        </row>
        <row r="689">
          <cell r="F689">
            <v>449.49999999999994</v>
          </cell>
        </row>
        <row r="690">
          <cell r="F690">
            <v>449.49999999999994</v>
          </cell>
        </row>
        <row r="691">
          <cell r="F691">
            <v>449.49999999999994</v>
          </cell>
        </row>
        <row r="692">
          <cell r="F692">
            <v>449.49999999999994</v>
          </cell>
        </row>
        <row r="693">
          <cell r="F693">
            <v>449.49999999999994</v>
          </cell>
        </row>
        <row r="695">
          <cell r="F695">
            <v>14974</v>
          </cell>
        </row>
        <row r="696">
          <cell r="F696">
            <v>14974</v>
          </cell>
        </row>
        <row r="697">
          <cell r="F697">
            <v>14943</v>
          </cell>
        </row>
        <row r="698">
          <cell r="F698">
            <v>14943</v>
          </cell>
        </row>
        <row r="699">
          <cell r="F699">
            <v>14943</v>
          </cell>
        </row>
        <row r="700">
          <cell r="F700">
            <v>13200.3</v>
          </cell>
        </row>
        <row r="701">
          <cell r="F701">
            <v>1742.5999999999997</v>
          </cell>
        </row>
        <row r="702">
          <cell r="F702">
            <v>9.9999999999999645E-2</v>
          </cell>
        </row>
        <row r="703">
          <cell r="F703">
            <v>31</v>
          </cell>
        </row>
        <row r="704">
          <cell r="F704">
            <v>31</v>
          </cell>
        </row>
        <row r="705">
          <cell r="F705">
            <v>31</v>
          </cell>
        </row>
        <row r="706">
          <cell r="F706">
            <v>31</v>
          </cell>
        </row>
        <row r="708">
          <cell r="F708">
            <v>1701.7</v>
          </cell>
        </row>
        <row r="716">
          <cell r="F716">
            <v>5804935.6999999993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199"/>
  <sheetViews>
    <sheetView workbookViewId="0">
      <selection activeCell="C4" sqref="C4"/>
    </sheetView>
  </sheetViews>
  <sheetFormatPr defaultRowHeight="14.25"/>
  <cols>
    <col min="1" max="1" width="19.25" style="199" customWidth="1"/>
    <col min="2" max="2" width="59.5" style="200" customWidth="1"/>
    <col min="3" max="3" width="10.875" style="200" bestFit="1" customWidth="1"/>
    <col min="4" max="4" width="12.5" style="200" bestFit="1" customWidth="1"/>
    <col min="5" max="5" width="12.625" style="199" bestFit="1" customWidth="1"/>
    <col min="6" max="6" width="10.75" style="199" bestFit="1" customWidth="1"/>
    <col min="7" max="16384" width="9" style="199"/>
  </cols>
  <sheetData>
    <row r="1" spans="1:6" ht="15">
      <c r="A1" s="169"/>
      <c r="B1" s="170"/>
      <c r="C1" s="134" t="s">
        <v>696</v>
      </c>
      <c r="D1" s="170"/>
    </row>
    <row r="2" spans="1:6" ht="15">
      <c r="A2" s="169"/>
      <c r="B2" s="170"/>
      <c r="C2" s="134" t="s">
        <v>697</v>
      </c>
      <c r="D2" s="170"/>
    </row>
    <row r="3" spans="1:6" ht="15">
      <c r="A3" s="169"/>
      <c r="B3" s="170"/>
      <c r="C3" s="134" t="s">
        <v>647</v>
      </c>
      <c r="D3" s="170"/>
    </row>
    <row r="4" spans="1:6" ht="15">
      <c r="A4" s="169"/>
      <c r="B4" s="170"/>
      <c r="C4" s="134" t="s">
        <v>1003</v>
      </c>
      <c r="D4" s="170"/>
    </row>
    <row r="5" spans="1:6" ht="15">
      <c r="A5" s="169"/>
      <c r="B5" s="170"/>
      <c r="C5" s="134"/>
      <c r="D5" s="170"/>
    </row>
    <row r="6" spans="1:6" ht="15.75">
      <c r="A6" s="210" t="s">
        <v>999</v>
      </c>
      <c r="B6" s="210"/>
      <c r="C6" s="210"/>
      <c r="D6" s="210"/>
      <c r="E6" s="171"/>
    </row>
    <row r="7" spans="1:6" ht="15">
      <c r="A7" s="172"/>
      <c r="B7" s="170"/>
      <c r="C7" s="173"/>
      <c r="D7" s="173" t="s">
        <v>698</v>
      </c>
    </row>
    <row r="8" spans="1:6" ht="25.5">
      <c r="A8" s="174" t="s">
        <v>699</v>
      </c>
      <c r="B8" s="175" t="s">
        <v>1</v>
      </c>
      <c r="C8" s="175" t="s">
        <v>700</v>
      </c>
      <c r="D8" s="175" t="s">
        <v>701</v>
      </c>
      <c r="E8" s="201"/>
      <c r="F8" s="201"/>
    </row>
    <row r="9" spans="1:6" ht="90">
      <c r="A9" s="174" t="s">
        <v>702</v>
      </c>
      <c r="B9" s="86" t="s">
        <v>703</v>
      </c>
      <c r="C9" s="176">
        <v>973408.1</v>
      </c>
      <c r="D9" s="177">
        <v>985088.4</v>
      </c>
      <c r="E9" s="201"/>
      <c r="F9" s="201"/>
    </row>
    <row r="10" spans="1:6" ht="75">
      <c r="A10" s="174" t="s">
        <v>704</v>
      </c>
      <c r="B10" s="178" t="s">
        <v>705</v>
      </c>
      <c r="C10" s="176">
        <v>0</v>
      </c>
      <c r="D10" s="177">
        <v>2374</v>
      </c>
    </row>
    <row r="11" spans="1:6" ht="90">
      <c r="A11" s="174" t="s">
        <v>706</v>
      </c>
      <c r="B11" s="178" t="s">
        <v>707</v>
      </c>
      <c r="C11" s="176">
        <v>0</v>
      </c>
      <c r="D11" s="177">
        <v>1430.3</v>
      </c>
    </row>
    <row r="12" spans="1:6" ht="75">
      <c r="A12" s="174" t="s">
        <v>708</v>
      </c>
      <c r="B12" s="178" t="s">
        <v>709</v>
      </c>
      <c r="C12" s="176">
        <v>0</v>
      </c>
      <c r="D12" s="177">
        <v>-85.2</v>
      </c>
    </row>
    <row r="13" spans="1:6" ht="120">
      <c r="A13" s="174" t="s">
        <v>710</v>
      </c>
      <c r="B13" s="178" t="s">
        <v>711</v>
      </c>
      <c r="C13" s="176">
        <v>29313.4</v>
      </c>
      <c r="D13" s="177">
        <v>23409.200000000001</v>
      </c>
      <c r="E13" s="201"/>
    </row>
    <row r="14" spans="1:6" ht="105">
      <c r="A14" s="174" t="s">
        <v>712</v>
      </c>
      <c r="B14" s="178" t="s">
        <v>713</v>
      </c>
      <c r="C14" s="176">
        <v>0</v>
      </c>
      <c r="D14" s="177">
        <v>524.70000000000005</v>
      </c>
    </row>
    <row r="15" spans="1:6" ht="135">
      <c r="A15" s="174" t="s">
        <v>714</v>
      </c>
      <c r="B15" s="178" t="s">
        <v>715</v>
      </c>
      <c r="C15" s="176">
        <v>0</v>
      </c>
      <c r="D15" s="177">
        <v>141.9</v>
      </c>
    </row>
    <row r="16" spans="1:6" ht="105">
      <c r="A16" s="174" t="s">
        <v>716</v>
      </c>
      <c r="B16" s="178" t="s">
        <v>717</v>
      </c>
      <c r="C16" s="176">
        <v>0</v>
      </c>
      <c r="D16" s="177">
        <v>1.4</v>
      </c>
    </row>
    <row r="17" spans="1:6" ht="60">
      <c r="A17" s="174" t="s">
        <v>718</v>
      </c>
      <c r="B17" s="179" t="s">
        <v>719</v>
      </c>
      <c r="C17" s="176">
        <v>8086.5</v>
      </c>
      <c r="D17" s="177">
        <v>8077.4</v>
      </c>
      <c r="E17" s="201"/>
    </row>
    <row r="18" spans="1:6" ht="45">
      <c r="A18" s="174" t="s">
        <v>720</v>
      </c>
      <c r="B18" s="179" t="s">
        <v>721</v>
      </c>
      <c r="C18" s="176">
        <v>0</v>
      </c>
      <c r="D18" s="177">
        <v>79.599999999999994</v>
      </c>
    </row>
    <row r="19" spans="1:6" ht="75">
      <c r="A19" s="174" t="s">
        <v>722</v>
      </c>
      <c r="B19" s="179" t="s">
        <v>723</v>
      </c>
      <c r="C19" s="176">
        <v>0</v>
      </c>
      <c r="D19" s="177">
        <v>135.19999999999999</v>
      </c>
    </row>
    <row r="20" spans="1:6" ht="45">
      <c r="A20" s="174" t="s">
        <v>724</v>
      </c>
      <c r="B20" s="179" t="s">
        <v>725</v>
      </c>
      <c r="C20" s="176">
        <v>0</v>
      </c>
      <c r="D20" s="177">
        <v>-52</v>
      </c>
    </row>
    <row r="21" spans="1:6" ht="60">
      <c r="A21" s="174" t="s">
        <v>726</v>
      </c>
      <c r="B21" s="179" t="s">
        <v>727</v>
      </c>
      <c r="C21" s="176">
        <v>4813.5</v>
      </c>
      <c r="D21" s="177">
        <v>5576.5</v>
      </c>
      <c r="E21" s="201"/>
      <c r="F21" s="201"/>
    </row>
    <row r="22" spans="1:6" ht="75">
      <c r="A22" s="174" t="s">
        <v>728</v>
      </c>
      <c r="B22" s="178" t="s">
        <v>729</v>
      </c>
      <c r="C22" s="176">
        <v>73.099999999999994</v>
      </c>
      <c r="D22" s="177">
        <v>85.1</v>
      </c>
    </row>
    <row r="23" spans="1:6" ht="60">
      <c r="A23" s="174" t="s">
        <v>730</v>
      </c>
      <c r="B23" s="179" t="s">
        <v>731</v>
      </c>
      <c r="C23" s="176">
        <v>10506.1</v>
      </c>
      <c r="D23" s="177">
        <v>11476.6</v>
      </c>
    </row>
    <row r="24" spans="1:6" ht="60">
      <c r="A24" s="180" t="s">
        <v>732</v>
      </c>
      <c r="B24" s="181" t="s">
        <v>733</v>
      </c>
      <c r="C24" s="182">
        <v>-1826.8</v>
      </c>
      <c r="D24" s="177">
        <v>-825.9</v>
      </c>
    </row>
    <row r="25" spans="1:6" ht="45">
      <c r="A25" s="183" t="s">
        <v>734</v>
      </c>
      <c r="B25" s="184" t="s">
        <v>735</v>
      </c>
      <c r="C25" s="177">
        <v>340880</v>
      </c>
      <c r="D25" s="177">
        <v>339638.7</v>
      </c>
      <c r="E25" s="201"/>
      <c r="F25" s="201"/>
    </row>
    <row r="26" spans="1:6" ht="30">
      <c r="A26" s="183" t="s">
        <v>736</v>
      </c>
      <c r="B26" s="184" t="s">
        <v>737</v>
      </c>
      <c r="C26" s="176">
        <v>0</v>
      </c>
      <c r="D26" s="177">
        <v>842</v>
      </c>
    </row>
    <row r="27" spans="1:6" ht="30">
      <c r="A27" s="183" t="s">
        <v>738</v>
      </c>
      <c r="B27" s="184" t="s">
        <v>739</v>
      </c>
      <c r="C27" s="176">
        <v>0</v>
      </c>
      <c r="D27" s="177">
        <v>57.5</v>
      </c>
    </row>
    <row r="28" spans="1:6" ht="45">
      <c r="A28" s="183" t="s">
        <v>740</v>
      </c>
      <c r="B28" s="184" t="s">
        <v>741</v>
      </c>
      <c r="C28" s="176">
        <v>0</v>
      </c>
      <c r="D28" s="177">
        <v>816.8</v>
      </c>
    </row>
    <row r="29" spans="1:6" ht="30">
      <c r="A29" s="183" t="s">
        <v>742</v>
      </c>
      <c r="B29" s="184" t="s">
        <v>743</v>
      </c>
      <c r="C29" s="176">
        <v>0</v>
      </c>
      <c r="D29" s="177">
        <v>-2.2999999999999998</v>
      </c>
    </row>
    <row r="30" spans="1:6" ht="60">
      <c r="A30" s="183" t="s">
        <v>744</v>
      </c>
      <c r="B30" s="184" t="s">
        <v>745</v>
      </c>
      <c r="C30" s="176">
        <v>0</v>
      </c>
      <c r="D30" s="177">
        <v>66.900000000000006</v>
      </c>
    </row>
    <row r="31" spans="1:6" ht="45">
      <c r="A31" s="183" t="s">
        <v>746</v>
      </c>
      <c r="B31" s="184" t="s">
        <v>747</v>
      </c>
      <c r="C31" s="176">
        <v>0</v>
      </c>
      <c r="D31" s="177">
        <v>106.6</v>
      </c>
    </row>
    <row r="32" spans="1:6" ht="60">
      <c r="A32" s="183" t="s">
        <v>748</v>
      </c>
      <c r="B32" s="184" t="s">
        <v>749</v>
      </c>
      <c r="C32" s="176">
        <v>0</v>
      </c>
      <c r="D32" s="177">
        <v>14</v>
      </c>
    </row>
    <row r="33" spans="1:6" ht="45">
      <c r="A33" s="185" t="s">
        <v>750</v>
      </c>
      <c r="B33" s="186" t="s">
        <v>751</v>
      </c>
      <c r="C33" s="176">
        <v>0</v>
      </c>
      <c r="D33" s="187">
        <v>-0.7</v>
      </c>
    </row>
    <row r="34" spans="1:6" ht="45">
      <c r="A34" s="183" t="s">
        <v>752</v>
      </c>
      <c r="B34" s="184" t="s">
        <v>753</v>
      </c>
      <c r="C34" s="176">
        <v>41815</v>
      </c>
      <c r="D34" s="177">
        <v>41193.599999999999</v>
      </c>
      <c r="E34" s="201"/>
    </row>
    <row r="35" spans="1:6" ht="30">
      <c r="A35" s="183" t="s">
        <v>754</v>
      </c>
      <c r="B35" s="184" t="s">
        <v>755</v>
      </c>
      <c r="C35" s="176">
        <v>0</v>
      </c>
      <c r="D35" s="177">
        <v>651.79999999999995</v>
      </c>
    </row>
    <row r="36" spans="1:6" ht="45">
      <c r="A36" s="183" t="s">
        <v>756</v>
      </c>
      <c r="B36" s="184" t="s">
        <v>757</v>
      </c>
      <c r="C36" s="176">
        <v>0</v>
      </c>
      <c r="D36" s="177">
        <v>5.6</v>
      </c>
    </row>
    <row r="37" spans="1:6" ht="60">
      <c r="A37" s="183" t="s">
        <v>758</v>
      </c>
      <c r="B37" s="184" t="s">
        <v>759</v>
      </c>
      <c r="C37" s="176">
        <v>0</v>
      </c>
      <c r="D37" s="177">
        <v>0.6</v>
      </c>
    </row>
    <row r="38" spans="1:6" ht="60">
      <c r="A38" s="174" t="s">
        <v>760</v>
      </c>
      <c r="B38" s="179" t="s">
        <v>761</v>
      </c>
      <c r="C38" s="176">
        <v>39418</v>
      </c>
      <c r="D38" s="177">
        <v>45187.9</v>
      </c>
      <c r="E38" s="201"/>
    </row>
    <row r="39" spans="1:6" ht="45">
      <c r="A39" s="174" t="s">
        <v>762</v>
      </c>
      <c r="B39" s="179" t="s">
        <v>763</v>
      </c>
      <c r="C39" s="176">
        <v>0</v>
      </c>
      <c r="D39" s="177">
        <v>2.7</v>
      </c>
    </row>
    <row r="40" spans="1:6" ht="75">
      <c r="A40" s="183" t="s">
        <v>764</v>
      </c>
      <c r="B40" s="184" t="s">
        <v>765</v>
      </c>
      <c r="C40" s="176">
        <v>135091</v>
      </c>
      <c r="D40" s="177">
        <v>134143.70000000001</v>
      </c>
      <c r="E40" s="201"/>
      <c r="F40" s="201"/>
    </row>
    <row r="41" spans="1:6" ht="45">
      <c r="A41" s="183" t="s">
        <v>766</v>
      </c>
      <c r="B41" s="184" t="s">
        <v>767</v>
      </c>
      <c r="C41" s="176">
        <v>0</v>
      </c>
      <c r="D41" s="177">
        <v>1439.3</v>
      </c>
    </row>
    <row r="42" spans="1:6" ht="45">
      <c r="A42" s="183" t="s">
        <v>768</v>
      </c>
      <c r="B42" s="184" t="s">
        <v>769</v>
      </c>
      <c r="C42" s="176">
        <v>0</v>
      </c>
      <c r="D42" s="177">
        <v>-5.3</v>
      </c>
    </row>
    <row r="43" spans="1:6" ht="60">
      <c r="A43" s="174" t="s">
        <v>770</v>
      </c>
      <c r="B43" s="179" t="s">
        <v>771</v>
      </c>
      <c r="C43" s="176">
        <v>317443</v>
      </c>
      <c r="D43" s="177">
        <v>316647.09999999998</v>
      </c>
      <c r="E43" s="201"/>
    </row>
    <row r="44" spans="1:6" ht="45">
      <c r="A44" s="174" t="s">
        <v>772</v>
      </c>
      <c r="B44" s="179" t="s">
        <v>773</v>
      </c>
      <c r="C44" s="176">
        <v>0</v>
      </c>
      <c r="D44" s="177">
        <v>1913.6</v>
      </c>
      <c r="F44" s="201"/>
    </row>
    <row r="45" spans="1:6" ht="60">
      <c r="A45" s="174" t="s">
        <v>774</v>
      </c>
      <c r="B45" s="179" t="s">
        <v>775</v>
      </c>
      <c r="C45" s="176">
        <v>0</v>
      </c>
      <c r="D45" s="177">
        <v>186.5</v>
      </c>
    </row>
    <row r="46" spans="1:6" ht="60">
      <c r="A46" s="174" t="s">
        <v>776</v>
      </c>
      <c r="B46" s="179" t="s">
        <v>777</v>
      </c>
      <c r="C46" s="176">
        <v>98499</v>
      </c>
      <c r="D46" s="177">
        <v>96054.8</v>
      </c>
      <c r="E46" s="201"/>
    </row>
    <row r="47" spans="1:6" ht="45">
      <c r="A47" s="174" t="s">
        <v>778</v>
      </c>
      <c r="B47" s="179" t="s">
        <v>779</v>
      </c>
      <c r="C47" s="176">
        <v>0</v>
      </c>
      <c r="D47" s="177">
        <v>728.3</v>
      </c>
    </row>
    <row r="48" spans="1:6" ht="60">
      <c r="A48" s="174" t="s">
        <v>780</v>
      </c>
      <c r="B48" s="179" t="s">
        <v>781</v>
      </c>
      <c r="C48" s="176">
        <v>0</v>
      </c>
      <c r="D48" s="177">
        <v>380.4</v>
      </c>
    </row>
    <row r="49" spans="1:6" ht="30">
      <c r="A49" s="174" t="s">
        <v>782</v>
      </c>
      <c r="B49" s="179" t="s">
        <v>783</v>
      </c>
      <c r="C49" s="176">
        <v>0</v>
      </c>
      <c r="D49" s="177">
        <v>-12.8</v>
      </c>
    </row>
    <row r="50" spans="1:6" ht="75">
      <c r="A50" s="174" t="s">
        <v>784</v>
      </c>
      <c r="B50" s="178" t="s">
        <v>785</v>
      </c>
      <c r="C50" s="176">
        <v>52765</v>
      </c>
      <c r="D50" s="177">
        <v>50266.400000000001</v>
      </c>
      <c r="E50" s="201"/>
      <c r="F50" s="201"/>
    </row>
    <row r="51" spans="1:6" ht="45">
      <c r="A51" s="174" t="s">
        <v>786</v>
      </c>
      <c r="B51" s="179" t="s">
        <v>787</v>
      </c>
      <c r="C51" s="176">
        <v>0</v>
      </c>
      <c r="D51" s="177">
        <v>2.4</v>
      </c>
    </row>
    <row r="52" spans="1:6" ht="60">
      <c r="A52" s="174" t="s">
        <v>788</v>
      </c>
      <c r="B52" s="179" t="s">
        <v>789</v>
      </c>
      <c r="C52" s="176">
        <v>100</v>
      </c>
      <c r="D52" s="177">
        <v>111.9</v>
      </c>
    </row>
    <row r="53" spans="1:6" ht="105">
      <c r="A53" s="174" t="s">
        <v>790</v>
      </c>
      <c r="B53" s="188" t="s">
        <v>791</v>
      </c>
      <c r="C53" s="176">
        <v>1000</v>
      </c>
      <c r="D53" s="177">
        <v>603.20000000000005</v>
      </c>
    </row>
    <row r="54" spans="1:6" ht="45">
      <c r="A54" s="174" t="s">
        <v>792</v>
      </c>
      <c r="B54" s="179" t="s">
        <v>793</v>
      </c>
      <c r="C54" s="176">
        <v>0</v>
      </c>
      <c r="D54" s="176">
        <v>0.9</v>
      </c>
      <c r="E54" s="202"/>
    </row>
    <row r="55" spans="1:6" ht="45">
      <c r="A55" s="174" t="s">
        <v>794</v>
      </c>
      <c r="B55" s="179" t="s">
        <v>795</v>
      </c>
      <c r="C55" s="176">
        <v>0</v>
      </c>
      <c r="D55" s="176">
        <v>-0.2</v>
      </c>
    </row>
    <row r="56" spans="1:6" ht="75">
      <c r="A56" s="174" t="s">
        <v>796</v>
      </c>
      <c r="B56" s="178" t="s">
        <v>797</v>
      </c>
      <c r="C56" s="176">
        <v>150000</v>
      </c>
      <c r="D56" s="176">
        <v>154222.6</v>
      </c>
      <c r="E56" s="202"/>
      <c r="F56" s="202"/>
    </row>
    <row r="57" spans="1:6" ht="60">
      <c r="A57" s="174" t="s">
        <v>798</v>
      </c>
      <c r="B57" s="179" t="s">
        <v>799</v>
      </c>
      <c r="C57" s="176">
        <v>14500</v>
      </c>
      <c r="D57" s="176">
        <v>16410.3</v>
      </c>
    </row>
    <row r="58" spans="1:6" ht="60">
      <c r="A58" s="174" t="s">
        <v>800</v>
      </c>
      <c r="B58" s="179" t="s">
        <v>801</v>
      </c>
      <c r="C58" s="176">
        <v>70.900000000000006</v>
      </c>
      <c r="D58" s="176">
        <v>64</v>
      </c>
    </row>
    <row r="59" spans="1:6" ht="90">
      <c r="A59" s="183" t="s">
        <v>802</v>
      </c>
      <c r="B59" s="189" t="s">
        <v>803</v>
      </c>
      <c r="C59" s="176"/>
      <c r="D59" s="176">
        <v>10.9</v>
      </c>
    </row>
    <row r="60" spans="1:6" ht="75">
      <c r="A60" s="183" t="s">
        <v>804</v>
      </c>
      <c r="B60" s="189" t="s">
        <v>805</v>
      </c>
      <c r="C60" s="176"/>
      <c r="D60" s="176">
        <v>16.100000000000001</v>
      </c>
    </row>
    <row r="61" spans="1:6" ht="75">
      <c r="A61" s="183" t="s">
        <v>806</v>
      </c>
      <c r="B61" s="189" t="s">
        <v>805</v>
      </c>
      <c r="C61" s="176"/>
      <c r="D61" s="176">
        <v>4.2</v>
      </c>
    </row>
    <row r="62" spans="1:6" ht="45">
      <c r="A62" s="174" t="s">
        <v>807</v>
      </c>
      <c r="B62" s="179" t="s">
        <v>808</v>
      </c>
      <c r="C62" s="176">
        <v>16327</v>
      </c>
      <c r="D62" s="176">
        <v>12442</v>
      </c>
    </row>
    <row r="63" spans="1:6" ht="30">
      <c r="A63" s="174" t="s">
        <v>809</v>
      </c>
      <c r="B63" s="179" t="s">
        <v>810</v>
      </c>
      <c r="C63" s="176">
        <v>2000</v>
      </c>
      <c r="D63" s="176">
        <v>2514.5</v>
      </c>
    </row>
    <row r="64" spans="1:6" ht="75">
      <c r="A64" s="174" t="s">
        <v>811</v>
      </c>
      <c r="B64" s="179" t="s">
        <v>812</v>
      </c>
      <c r="C64" s="176">
        <v>0</v>
      </c>
      <c r="D64" s="176">
        <v>65.599999999999994</v>
      </c>
    </row>
    <row r="65" spans="1:6" ht="75">
      <c r="A65" s="174" t="s">
        <v>813</v>
      </c>
      <c r="B65" s="179" t="s">
        <v>812</v>
      </c>
      <c r="C65" s="176">
        <v>164800</v>
      </c>
      <c r="D65" s="176">
        <v>165694.79999999999</v>
      </c>
      <c r="E65" s="202"/>
    </row>
    <row r="66" spans="1:6" ht="60">
      <c r="A66" s="174" t="s">
        <v>814</v>
      </c>
      <c r="B66" s="179" t="s">
        <v>815</v>
      </c>
      <c r="C66" s="176">
        <v>4300</v>
      </c>
      <c r="D66" s="176">
        <v>4326.3999999999996</v>
      </c>
      <c r="E66" s="202"/>
      <c r="F66" s="202"/>
    </row>
    <row r="67" spans="1:6" ht="60">
      <c r="A67" s="174" t="s">
        <v>816</v>
      </c>
      <c r="B67" s="179" t="s">
        <v>817</v>
      </c>
      <c r="C67" s="176">
        <v>23.5</v>
      </c>
      <c r="D67" s="176">
        <v>24.1</v>
      </c>
    </row>
    <row r="68" spans="1:6" ht="54.75" customHeight="1">
      <c r="A68" s="174" t="s">
        <v>818</v>
      </c>
      <c r="B68" s="179" t="s">
        <v>819</v>
      </c>
      <c r="C68" s="176">
        <v>5850</v>
      </c>
      <c r="D68" s="176">
        <v>5681.7</v>
      </c>
    </row>
    <row r="69" spans="1:6" ht="52.5" customHeight="1">
      <c r="A69" s="174" t="s">
        <v>820</v>
      </c>
      <c r="B69" s="179" t="s">
        <v>821</v>
      </c>
      <c r="C69" s="176">
        <v>12810</v>
      </c>
      <c r="D69" s="176">
        <v>12544.1</v>
      </c>
    </row>
    <row r="70" spans="1:6" ht="30">
      <c r="A70" s="174" t="s">
        <v>822</v>
      </c>
      <c r="B70" s="179" t="s">
        <v>823</v>
      </c>
      <c r="C70" s="176">
        <v>330</v>
      </c>
      <c r="D70" s="176">
        <v>340.6</v>
      </c>
      <c r="E70" s="202"/>
      <c r="F70" s="202"/>
    </row>
    <row r="71" spans="1:6" ht="15">
      <c r="A71" s="174" t="s">
        <v>824</v>
      </c>
      <c r="B71" s="179" t="s">
        <v>825</v>
      </c>
      <c r="C71" s="176">
        <v>761</v>
      </c>
      <c r="D71" s="176">
        <v>2889.9</v>
      </c>
    </row>
    <row r="72" spans="1:6" ht="15">
      <c r="A72" s="174" t="s">
        <v>826</v>
      </c>
      <c r="B72" s="179" t="s">
        <v>825</v>
      </c>
      <c r="C72" s="176">
        <v>20</v>
      </c>
      <c r="D72" s="176">
        <v>110.1</v>
      </c>
    </row>
    <row r="73" spans="1:6" ht="15">
      <c r="A73" s="174" t="s">
        <v>827</v>
      </c>
      <c r="B73" s="179" t="s">
        <v>825</v>
      </c>
      <c r="C73" s="176">
        <v>0</v>
      </c>
      <c r="D73" s="176">
        <v>12.1</v>
      </c>
    </row>
    <row r="74" spans="1:6" ht="15">
      <c r="A74" s="174" t="s">
        <v>828</v>
      </c>
      <c r="B74" s="179" t="s">
        <v>825</v>
      </c>
      <c r="C74" s="176">
        <v>0</v>
      </c>
      <c r="D74" s="176">
        <v>1517.4</v>
      </c>
    </row>
    <row r="75" spans="1:6" ht="15">
      <c r="A75" s="174" t="s">
        <v>829</v>
      </c>
      <c r="B75" s="179" t="s">
        <v>825</v>
      </c>
      <c r="C75" s="176">
        <v>3225</v>
      </c>
      <c r="D75" s="176">
        <v>3225.4</v>
      </c>
    </row>
    <row r="76" spans="1:6" ht="30">
      <c r="A76" s="174" t="s">
        <v>830</v>
      </c>
      <c r="B76" s="179" t="s">
        <v>831</v>
      </c>
      <c r="C76" s="176">
        <v>1039</v>
      </c>
      <c r="D76" s="176">
        <v>1238.5999999999999</v>
      </c>
      <c r="E76" s="202"/>
      <c r="F76" s="202"/>
    </row>
    <row r="77" spans="1:6" ht="75">
      <c r="A77" s="174" t="s">
        <v>832</v>
      </c>
      <c r="B77" s="178" t="s">
        <v>833</v>
      </c>
      <c r="C77" s="176">
        <v>36494.800000000003</v>
      </c>
      <c r="D77" s="176">
        <v>19041.900000000001</v>
      </c>
    </row>
    <row r="78" spans="1:6" ht="75">
      <c r="A78" s="174" t="s">
        <v>834</v>
      </c>
      <c r="B78" s="178" t="s">
        <v>835</v>
      </c>
      <c r="C78" s="176">
        <v>114</v>
      </c>
      <c r="D78" s="176">
        <v>114.5</v>
      </c>
    </row>
    <row r="79" spans="1:6" ht="45">
      <c r="A79" s="174" t="s">
        <v>836</v>
      </c>
      <c r="B79" s="179" t="s">
        <v>837</v>
      </c>
      <c r="C79" s="176">
        <v>26000</v>
      </c>
      <c r="D79" s="176">
        <v>26212.9</v>
      </c>
    </row>
    <row r="80" spans="1:6" ht="45">
      <c r="A80" s="174" t="s">
        <v>838</v>
      </c>
      <c r="B80" s="179" t="s">
        <v>839</v>
      </c>
      <c r="C80" s="176">
        <v>27200</v>
      </c>
      <c r="D80" s="176">
        <v>27236.3</v>
      </c>
    </row>
    <row r="81" spans="1:6" ht="75">
      <c r="A81" s="174" t="s">
        <v>840</v>
      </c>
      <c r="B81" s="178" t="s">
        <v>841</v>
      </c>
      <c r="C81" s="176">
        <v>950</v>
      </c>
      <c r="D81" s="176">
        <v>957.7</v>
      </c>
    </row>
    <row r="82" spans="1:6" ht="60">
      <c r="A82" s="190" t="s">
        <v>842</v>
      </c>
      <c r="B82" s="191" t="s">
        <v>843</v>
      </c>
      <c r="C82" s="176">
        <v>48</v>
      </c>
      <c r="D82" s="176">
        <v>48</v>
      </c>
    </row>
    <row r="83" spans="1:6" ht="45">
      <c r="A83" s="174" t="s">
        <v>844</v>
      </c>
      <c r="B83" s="179" t="s">
        <v>845</v>
      </c>
      <c r="C83" s="176">
        <v>10900</v>
      </c>
      <c r="D83" s="176">
        <v>11011.4</v>
      </c>
    </row>
    <row r="84" spans="1:6" ht="60">
      <c r="A84" s="174" t="s">
        <v>846</v>
      </c>
      <c r="B84" s="179" t="s">
        <v>847</v>
      </c>
      <c r="C84" s="176">
        <v>1080</v>
      </c>
      <c r="D84" s="176">
        <v>1240</v>
      </c>
      <c r="E84" s="202"/>
      <c r="F84" s="202"/>
    </row>
    <row r="85" spans="1:6" ht="75">
      <c r="A85" s="174" t="s">
        <v>848</v>
      </c>
      <c r="B85" s="178" t="s">
        <v>849</v>
      </c>
      <c r="C85" s="176">
        <v>196</v>
      </c>
      <c r="D85" s="176">
        <v>196.8</v>
      </c>
    </row>
    <row r="86" spans="1:6" ht="90">
      <c r="A86" s="174" t="s">
        <v>850</v>
      </c>
      <c r="B86" s="178" t="s">
        <v>851</v>
      </c>
      <c r="C86" s="176">
        <v>274</v>
      </c>
      <c r="D86" s="176">
        <v>110.7</v>
      </c>
    </row>
    <row r="87" spans="1:6" ht="90">
      <c r="A87" s="174" t="s">
        <v>852</v>
      </c>
      <c r="B87" s="178" t="s">
        <v>853</v>
      </c>
      <c r="C87" s="176">
        <v>210</v>
      </c>
      <c r="D87" s="176">
        <v>89.2</v>
      </c>
      <c r="E87" s="202"/>
    </row>
    <row r="88" spans="1:6" ht="90">
      <c r="A88" s="174" t="s">
        <v>854</v>
      </c>
      <c r="B88" s="178" t="s">
        <v>853</v>
      </c>
      <c r="C88" s="176">
        <v>1200</v>
      </c>
      <c r="D88" s="176">
        <v>1172.3</v>
      </c>
    </row>
    <row r="89" spans="1:6" ht="90">
      <c r="A89" s="174" t="s">
        <v>855</v>
      </c>
      <c r="B89" s="178" t="s">
        <v>853</v>
      </c>
      <c r="C89" s="176">
        <v>550</v>
      </c>
      <c r="D89" s="176">
        <v>589.5</v>
      </c>
    </row>
    <row r="90" spans="1:6" ht="45">
      <c r="A90" s="174" t="s">
        <v>856</v>
      </c>
      <c r="B90" s="179" t="s">
        <v>857</v>
      </c>
      <c r="C90" s="176">
        <v>1000</v>
      </c>
      <c r="D90" s="176">
        <v>100</v>
      </c>
    </row>
    <row r="91" spans="1:6" ht="75">
      <c r="A91" s="174" t="s">
        <v>858</v>
      </c>
      <c r="B91" s="178" t="s">
        <v>859</v>
      </c>
      <c r="C91" s="176">
        <v>0</v>
      </c>
      <c r="D91" s="176">
        <v>157</v>
      </c>
      <c r="E91" s="202"/>
    </row>
    <row r="92" spans="1:6" ht="75">
      <c r="A92" s="174" t="s">
        <v>860</v>
      </c>
      <c r="B92" s="178" t="s">
        <v>859</v>
      </c>
      <c r="C92" s="176">
        <v>0</v>
      </c>
      <c r="D92" s="176">
        <v>1</v>
      </c>
    </row>
    <row r="93" spans="1:6" ht="75">
      <c r="A93" s="174" t="s">
        <v>861</v>
      </c>
      <c r="B93" s="178" t="s">
        <v>862</v>
      </c>
      <c r="C93" s="176">
        <v>0</v>
      </c>
      <c r="D93" s="176">
        <v>1.9</v>
      </c>
      <c r="E93" s="202"/>
    </row>
    <row r="94" spans="1:6" ht="75">
      <c r="A94" s="174" t="s">
        <v>863</v>
      </c>
      <c r="B94" s="178" t="s">
        <v>862</v>
      </c>
      <c r="C94" s="176">
        <v>2.2000000000000002</v>
      </c>
      <c r="D94" s="176">
        <v>22.1</v>
      </c>
    </row>
    <row r="95" spans="1:6" ht="30">
      <c r="A95" s="174" t="s">
        <v>864</v>
      </c>
      <c r="B95" s="179" t="s">
        <v>865</v>
      </c>
      <c r="C95" s="176">
        <v>5000</v>
      </c>
      <c r="D95" s="176">
        <v>2854.4</v>
      </c>
      <c r="E95" s="202"/>
    </row>
    <row r="96" spans="1:6" ht="60">
      <c r="A96" s="174" t="s">
        <v>866</v>
      </c>
      <c r="B96" s="179" t="s">
        <v>867</v>
      </c>
      <c r="C96" s="176">
        <v>2500</v>
      </c>
      <c r="D96" s="176">
        <v>2782.7</v>
      </c>
    </row>
    <row r="97" spans="1:5" ht="75">
      <c r="A97" s="174" t="s">
        <v>868</v>
      </c>
      <c r="B97" s="179" t="s">
        <v>869</v>
      </c>
      <c r="C97" s="176">
        <v>40</v>
      </c>
      <c r="D97" s="176">
        <v>43</v>
      </c>
    </row>
    <row r="98" spans="1:5" ht="30">
      <c r="A98" s="174" t="s">
        <v>870</v>
      </c>
      <c r="B98" s="179" t="s">
        <v>871</v>
      </c>
      <c r="C98" s="176">
        <v>300</v>
      </c>
      <c r="D98" s="176">
        <v>288.8</v>
      </c>
      <c r="E98" s="202"/>
    </row>
    <row r="99" spans="1:5" ht="75">
      <c r="A99" s="174" t="s">
        <v>872</v>
      </c>
      <c r="B99" s="179" t="s">
        <v>873</v>
      </c>
      <c r="C99" s="176">
        <v>23.5</v>
      </c>
      <c r="D99" s="176">
        <v>58.4</v>
      </c>
    </row>
    <row r="100" spans="1:5" ht="30">
      <c r="A100" s="174" t="s">
        <v>874</v>
      </c>
      <c r="B100" s="179" t="s">
        <v>875</v>
      </c>
      <c r="C100" s="176">
        <v>1000</v>
      </c>
      <c r="D100" s="176">
        <v>307</v>
      </c>
      <c r="E100" s="202"/>
    </row>
    <row r="101" spans="1:5" ht="60">
      <c r="A101" s="174" t="s">
        <v>876</v>
      </c>
      <c r="B101" s="179" t="s">
        <v>877</v>
      </c>
      <c r="C101" s="176">
        <v>2400</v>
      </c>
      <c r="D101" s="176">
        <v>3405.1</v>
      </c>
    </row>
    <row r="102" spans="1:5" ht="60">
      <c r="A102" s="174" t="s">
        <v>878</v>
      </c>
      <c r="B102" s="179" t="s">
        <v>877</v>
      </c>
      <c r="C102" s="176">
        <v>300</v>
      </c>
      <c r="D102" s="176">
        <v>209.3</v>
      </c>
    </row>
    <row r="103" spans="1:5" ht="60">
      <c r="A103" s="174" t="s">
        <v>879</v>
      </c>
      <c r="B103" s="179" t="s">
        <v>877</v>
      </c>
      <c r="C103" s="176">
        <v>0</v>
      </c>
      <c r="D103" s="176">
        <v>0.8</v>
      </c>
    </row>
    <row r="104" spans="1:5" ht="60">
      <c r="A104" s="174" t="s">
        <v>880</v>
      </c>
      <c r="B104" s="179" t="s">
        <v>881</v>
      </c>
      <c r="C104" s="176">
        <v>200</v>
      </c>
      <c r="D104" s="176">
        <v>367</v>
      </c>
      <c r="E104" s="202"/>
    </row>
    <row r="105" spans="1:5" ht="60">
      <c r="A105" s="174" t="s">
        <v>882</v>
      </c>
      <c r="B105" s="179" t="s">
        <v>881</v>
      </c>
      <c r="C105" s="176">
        <v>60</v>
      </c>
      <c r="D105" s="176">
        <v>297.5</v>
      </c>
    </row>
    <row r="106" spans="1:5" ht="60">
      <c r="A106" s="174" t="s">
        <v>883</v>
      </c>
      <c r="B106" s="179" t="s">
        <v>881</v>
      </c>
      <c r="C106" s="176">
        <v>4600</v>
      </c>
      <c r="D106" s="176">
        <v>4209.7</v>
      </c>
    </row>
    <row r="107" spans="1:5" ht="90">
      <c r="A107" s="174" t="s">
        <v>884</v>
      </c>
      <c r="B107" s="178" t="s">
        <v>885</v>
      </c>
      <c r="C107" s="176">
        <v>2000</v>
      </c>
      <c r="D107" s="176">
        <v>1606.7</v>
      </c>
      <c r="E107" s="202"/>
    </row>
    <row r="108" spans="1:5" ht="90">
      <c r="A108" s="174" t="s">
        <v>886</v>
      </c>
      <c r="B108" s="178" t="s">
        <v>885</v>
      </c>
      <c r="C108" s="176">
        <v>15</v>
      </c>
      <c r="D108" s="176">
        <v>55.4</v>
      </c>
    </row>
    <row r="109" spans="1:5" ht="90">
      <c r="A109" s="174" t="s">
        <v>887</v>
      </c>
      <c r="B109" s="178" t="s">
        <v>885</v>
      </c>
      <c r="C109" s="176">
        <v>0</v>
      </c>
      <c r="D109" s="176">
        <v>1</v>
      </c>
    </row>
    <row r="110" spans="1:5" ht="60">
      <c r="A110" s="174" t="s">
        <v>888</v>
      </c>
      <c r="B110" s="179" t="s">
        <v>889</v>
      </c>
      <c r="C110" s="176">
        <v>0</v>
      </c>
      <c r="D110" s="176">
        <v>7.5</v>
      </c>
    </row>
    <row r="111" spans="1:5" ht="90">
      <c r="A111" s="174" t="s">
        <v>890</v>
      </c>
      <c r="B111" s="178" t="s">
        <v>891</v>
      </c>
      <c r="C111" s="176">
        <v>8</v>
      </c>
      <c r="D111" s="176">
        <v>-26.5</v>
      </c>
    </row>
    <row r="112" spans="1:5" ht="60">
      <c r="A112" s="174" t="s">
        <v>892</v>
      </c>
      <c r="B112" s="179" t="s">
        <v>893</v>
      </c>
      <c r="C112" s="176">
        <v>277.8</v>
      </c>
      <c r="D112" s="176">
        <v>650.6</v>
      </c>
      <c r="E112" s="202"/>
    </row>
    <row r="113" spans="1:5" ht="60">
      <c r="A113" s="174" t="s">
        <v>894</v>
      </c>
      <c r="B113" s="179" t="s">
        <v>893</v>
      </c>
      <c r="C113" s="176">
        <v>30</v>
      </c>
      <c r="D113" s="176">
        <v>280</v>
      </c>
    </row>
    <row r="114" spans="1:5" ht="60">
      <c r="A114" s="174" t="s">
        <v>895</v>
      </c>
      <c r="B114" s="179" t="s">
        <v>896</v>
      </c>
      <c r="C114" s="176">
        <v>18</v>
      </c>
      <c r="D114" s="176">
        <v>18</v>
      </c>
      <c r="E114" s="202"/>
    </row>
    <row r="115" spans="1:5" ht="60">
      <c r="A115" s="174" t="s">
        <v>897</v>
      </c>
      <c r="B115" s="179" t="s">
        <v>896</v>
      </c>
      <c r="C115" s="176">
        <v>0</v>
      </c>
      <c r="D115" s="176">
        <v>12.2</v>
      </c>
    </row>
    <row r="116" spans="1:5" ht="90">
      <c r="A116" s="174" t="s">
        <v>898</v>
      </c>
      <c r="B116" s="178" t="s">
        <v>899</v>
      </c>
      <c r="C116" s="176">
        <v>57</v>
      </c>
      <c r="D116" s="176">
        <v>55</v>
      </c>
    </row>
    <row r="117" spans="1:5" ht="60">
      <c r="A117" s="174" t="s">
        <v>900</v>
      </c>
      <c r="B117" s="179" t="s">
        <v>901</v>
      </c>
      <c r="C117" s="176">
        <v>500</v>
      </c>
      <c r="D117" s="176">
        <v>624</v>
      </c>
    </row>
    <row r="118" spans="1:5" ht="90">
      <c r="A118" s="174" t="s">
        <v>902</v>
      </c>
      <c r="B118" s="178" t="s">
        <v>903</v>
      </c>
      <c r="C118" s="176">
        <v>1200</v>
      </c>
      <c r="D118" s="176">
        <v>1128.3</v>
      </c>
      <c r="E118" s="202"/>
    </row>
    <row r="119" spans="1:5" ht="90">
      <c r="A119" s="174" t="s">
        <v>904</v>
      </c>
      <c r="B119" s="178" t="s">
        <v>903</v>
      </c>
      <c r="C119" s="176">
        <v>4.5</v>
      </c>
      <c r="D119" s="176">
        <v>21.6</v>
      </c>
    </row>
    <row r="120" spans="1:5" ht="90">
      <c r="A120" s="174" t="s">
        <v>905</v>
      </c>
      <c r="B120" s="178" t="s">
        <v>903</v>
      </c>
      <c r="C120" s="176">
        <v>0</v>
      </c>
      <c r="D120" s="176">
        <v>45.6</v>
      </c>
    </row>
    <row r="121" spans="1:5" ht="90">
      <c r="A121" s="174" t="s">
        <v>906</v>
      </c>
      <c r="B121" s="178" t="s">
        <v>903</v>
      </c>
      <c r="C121" s="176">
        <v>0</v>
      </c>
      <c r="D121" s="176">
        <v>-3.7</v>
      </c>
    </row>
    <row r="122" spans="1:5" ht="90">
      <c r="A122" s="174" t="s">
        <v>907</v>
      </c>
      <c r="B122" s="178" t="s">
        <v>903</v>
      </c>
      <c r="C122" s="176">
        <v>4000</v>
      </c>
      <c r="D122" s="176">
        <v>6041</v>
      </c>
    </row>
    <row r="123" spans="1:5" ht="90">
      <c r="A123" s="174" t="s">
        <v>908</v>
      </c>
      <c r="B123" s="178" t="s">
        <v>903</v>
      </c>
      <c r="C123" s="176">
        <v>0</v>
      </c>
      <c r="D123" s="176">
        <v>0.2</v>
      </c>
    </row>
    <row r="124" spans="1:5" ht="90">
      <c r="A124" s="174" t="s">
        <v>909</v>
      </c>
      <c r="B124" s="178" t="s">
        <v>903</v>
      </c>
      <c r="C124" s="176">
        <v>0</v>
      </c>
      <c r="D124" s="176">
        <v>33</v>
      </c>
    </row>
    <row r="125" spans="1:5" ht="90">
      <c r="A125" s="174" t="s">
        <v>910</v>
      </c>
      <c r="B125" s="178" t="s">
        <v>903</v>
      </c>
      <c r="C125" s="176">
        <v>0</v>
      </c>
      <c r="D125" s="176">
        <v>2</v>
      </c>
    </row>
    <row r="126" spans="1:5" ht="90">
      <c r="A126" s="174" t="s">
        <v>911</v>
      </c>
      <c r="B126" s="178" t="s">
        <v>903</v>
      </c>
      <c r="C126" s="176">
        <v>0</v>
      </c>
      <c r="D126" s="176">
        <v>60</v>
      </c>
    </row>
    <row r="127" spans="1:5" ht="90">
      <c r="A127" s="174" t="s">
        <v>912</v>
      </c>
      <c r="B127" s="178" t="s">
        <v>903</v>
      </c>
      <c r="C127" s="176">
        <v>4010</v>
      </c>
      <c r="D127" s="176">
        <v>2778.6</v>
      </c>
    </row>
    <row r="128" spans="1:5" ht="90">
      <c r="A128" s="174" t="s">
        <v>913</v>
      </c>
      <c r="B128" s="178" t="s">
        <v>903</v>
      </c>
      <c r="C128" s="176">
        <v>0</v>
      </c>
      <c r="D128" s="176">
        <v>16</v>
      </c>
    </row>
    <row r="129" spans="1:5" ht="90">
      <c r="A129" s="174" t="s">
        <v>914</v>
      </c>
      <c r="B129" s="178" t="s">
        <v>903</v>
      </c>
      <c r="C129" s="176">
        <v>100</v>
      </c>
      <c r="D129" s="176">
        <v>100</v>
      </c>
    </row>
    <row r="130" spans="1:5" ht="60">
      <c r="A130" s="174" t="s">
        <v>915</v>
      </c>
      <c r="B130" s="179" t="s">
        <v>916</v>
      </c>
      <c r="C130" s="176">
        <v>2300</v>
      </c>
      <c r="D130" s="176">
        <v>2650</v>
      </c>
    </row>
    <row r="131" spans="1:5" ht="30">
      <c r="A131" s="174" t="s">
        <v>917</v>
      </c>
      <c r="B131" s="179" t="s">
        <v>918</v>
      </c>
      <c r="C131" s="176">
        <v>1600</v>
      </c>
      <c r="D131" s="176">
        <v>1602.3</v>
      </c>
      <c r="E131" s="202"/>
    </row>
    <row r="132" spans="1:5" ht="30">
      <c r="A132" s="174" t="s">
        <v>919</v>
      </c>
      <c r="B132" s="179" t="s">
        <v>918</v>
      </c>
      <c r="C132" s="176">
        <v>1200</v>
      </c>
      <c r="D132" s="176">
        <v>815.9</v>
      </c>
    </row>
    <row r="133" spans="1:5" ht="30">
      <c r="A133" s="174" t="s">
        <v>920</v>
      </c>
      <c r="B133" s="179" t="s">
        <v>918</v>
      </c>
      <c r="C133" s="176">
        <v>200</v>
      </c>
      <c r="D133" s="176">
        <v>243.4</v>
      </c>
    </row>
    <row r="134" spans="1:5" ht="75">
      <c r="A134" s="174" t="s">
        <v>921</v>
      </c>
      <c r="B134" s="179" t="s">
        <v>922</v>
      </c>
      <c r="C134" s="176">
        <v>410</v>
      </c>
      <c r="D134" s="176">
        <v>407.9</v>
      </c>
    </row>
    <row r="135" spans="1:5" ht="75">
      <c r="A135" s="174" t="s">
        <v>923</v>
      </c>
      <c r="B135" s="179" t="s">
        <v>922</v>
      </c>
      <c r="C135" s="176">
        <v>2</v>
      </c>
      <c r="D135" s="176">
        <v>2</v>
      </c>
    </row>
    <row r="136" spans="1:5" ht="75">
      <c r="A136" s="174" t="s">
        <v>924</v>
      </c>
      <c r="B136" s="179" t="s">
        <v>922</v>
      </c>
      <c r="C136" s="176">
        <v>1200</v>
      </c>
      <c r="D136" s="176">
        <v>1201.5</v>
      </c>
    </row>
    <row r="137" spans="1:5" ht="75">
      <c r="A137" s="174" t="s">
        <v>925</v>
      </c>
      <c r="B137" s="179" t="s">
        <v>922</v>
      </c>
      <c r="C137" s="176">
        <v>5500</v>
      </c>
      <c r="D137" s="176">
        <v>5739.3</v>
      </c>
    </row>
    <row r="138" spans="1:5" ht="75">
      <c r="A138" s="174" t="s">
        <v>926</v>
      </c>
      <c r="B138" s="179" t="s">
        <v>922</v>
      </c>
      <c r="C138" s="176">
        <v>9003</v>
      </c>
      <c r="D138" s="176">
        <v>12382.4</v>
      </c>
    </row>
    <row r="139" spans="1:5" ht="30">
      <c r="A139" s="174" t="s">
        <v>927</v>
      </c>
      <c r="B139" s="179" t="s">
        <v>918</v>
      </c>
      <c r="C139" s="176">
        <v>3950</v>
      </c>
      <c r="D139" s="176">
        <v>2164.1999999999998</v>
      </c>
    </row>
    <row r="140" spans="1:5" ht="30">
      <c r="A140" s="174" t="s">
        <v>928</v>
      </c>
      <c r="B140" s="179" t="s">
        <v>918</v>
      </c>
      <c r="C140" s="176">
        <v>1400</v>
      </c>
      <c r="D140" s="176">
        <v>1536.9</v>
      </c>
    </row>
    <row r="141" spans="1:5" ht="75">
      <c r="A141" s="174" t="s">
        <v>929</v>
      </c>
      <c r="B141" s="179" t="s">
        <v>922</v>
      </c>
      <c r="C141" s="176">
        <v>0</v>
      </c>
      <c r="D141" s="176">
        <v>-13.8</v>
      </c>
    </row>
    <row r="142" spans="1:5" ht="75">
      <c r="A142" s="174" t="s">
        <v>930</v>
      </c>
      <c r="B142" s="179" t="s">
        <v>922</v>
      </c>
      <c r="C142" s="176">
        <v>4</v>
      </c>
      <c r="D142" s="176">
        <v>4</v>
      </c>
    </row>
    <row r="143" spans="1:5" ht="45">
      <c r="A143" s="174" t="s">
        <v>931</v>
      </c>
      <c r="B143" s="179" t="s">
        <v>932</v>
      </c>
      <c r="C143" s="176">
        <v>150</v>
      </c>
      <c r="D143" s="176">
        <v>64.7</v>
      </c>
    </row>
    <row r="144" spans="1:5" ht="75">
      <c r="A144" s="174" t="s">
        <v>933</v>
      </c>
      <c r="B144" s="179" t="s">
        <v>922</v>
      </c>
      <c r="C144" s="176">
        <v>0</v>
      </c>
      <c r="D144" s="176">
        <v>2.2999999999999998</v>
      </c>
    </row>
    <row r="145" spans="1:6" ht="75">
      <c r="A145" s="174" t="s">
        <v>934</v>
      </c>
      <c r="B145" s="179" t="s">
        <v>922</v>
      </c>
      <c r="C145" s="176">
        <v>1200</v>
      </c>
      <c r="D145" s="176">
        <v>1670.8</v>
      </c>
    </row>
    <row r="146" spans="1:6" ht="75">
      <c r="A146" s="174" t="s">
        <v>935</v>
      </c>
      <c r="B146" s="179" t="s">
        <v>922</v>
      </c>
      <c r="C146" s="176">
        <v>300</v>
      </c>
      <c r="D146" s="176">
        <v>24.5</v>
      </c>
    </row>
    <row r="147" spans="1:6" ht="75">
      <c r="A147" s="174" t="s">
        <v>936</v>
      </c>
      <c r="B147" s="179" t="s">
        <v>922</v>
      </c>
      <c r="C147" s="176">
        <v>200</v>
      </c>
      <c r="D147" s="176">
        <v>60</v>
      </c>
    </row>
    <row r="148" spans="1:6" ht="30">
      <c r="A148" s="174" t="s">
        <v>937</v>
      </c>
      <c r="B148" s="179" t="s">
        <v>918</v>
      </c>
      <c r="C148" s="176">
        <v>41</v>
      </c>
      <c r="D148" s="176">
        <v>43</v>
      </c>
    </row>
    <row r="149" spans="1:6" ht="30">
      <c r="A149" s="174" t="s">
        <v>938</v>
      </c>
      <c r="B149" s="179" t="s">
        <v>918</v>
      </c>
      <c r="C149" s="176">
        <v>93</v>
      </c>
      <c r="D149" s="176">
        <v>49</v>
      </c>
    </row>
    <row r="150" spans="1:6" ht="30">
      <c r="A150" s="174" t="s">
        <v>939</v>
      </c>
      <c r="B150" s="179" t="s">
        <v>918</v>
      </c>
      <c r="C150" s="176">
        <v>275</v>
      </c>
      <c r="D150" s="176">
        <v>80.3</v>
      </c>
    </row>
    <row r="151" spans="1:6" ht="30">
      <c r="A151" s="174" t="s">
        <v>940</v>
      </c>
      <c r="B151" s="179" t="s">
        <v>941</v>
      </c>
      <c r="C151" s="176">
        <v>0</v>
      </c>
      <c r="D151" s="176">
        <v>-86.3</v>
      </c>
      <c r="F151" s="202"/>
    </row>
    <row r="152" spans="1:6" ht="30">
      <c r="A152" s="174" t="s">
        <v>942</v>
      </c>
      <c r="B152" s="179" t="s">
        <v>941</v>
      </c>
      <c r="C152" s="176">
        <v>0</v>
      </c>
      <c r="D152" s="176">
        <v>-43.6</v>
      </c>
    </row>
    <row r="153" spans="1:6" ht="15">
      <c r="A153" s="174" t="s">
        <v>943</v>
      </c>
      <c r="B153" s="179" t="s">
        <v>944</v>
      </c>
      <c r="C153" s="176">
        <v>0</v>
      </c>
      <c r="D153" s="176">
        <v>2.4</v>
      </c>
    </row>
    <row r="154" spans="1:6" ht="30">
      <c r="A154" s="174" t="s">
        <v>945</v>
      </c>
      <c r="B154" s="179" t="s">
        <v>946</v>
      </c>
      <c r="C154" s="176">
        <v>8318.1</v>
      </c>
      <c r="D154" s="176">
        <v>8318.1</v>
      </c>
      <c r="E154" s="202"/>
      <c r="F154" s="202"/>
    </row>
    <row r="155" spans="1:6" ht="30">
      <c r="A155" s="174" t="s">
        <v>947</v>
      </c>
      <c r="B155" s="179" t="s">
        <v>948</v>
      </c>
      <c r="C155" s="176">
        <v>142769.70000000001</v>
      </c>
      <c r="D155" s="176">
        <v>142769.70000000001</v>
      </c>
    </row>
    <row r="156" spans="1:6" ht="30">
      <c r="A156" s="174" t="s">
        <v>949</v>
      </c>
      <c r="B156" s="179" t="s">
        <v>950</v>
      </c>
      <c r="C156" s="176">
        <v>1537.6</v>
      </c>
      <c r="D156" s="176">
        <v>1473.7</v>
      </c>
      <c r="E156" s="202"/>
      <c r="F156" s="202"/>
    </row>
    <row r="157" spans="1:6" ht="45">
      <c r="A157" s="174" t="s">
        <v>951</v>
      </c>
      <c r="B157" s="179" t="s">
        <v>952</v>
      </c>
      <c r="C157" s="176">
        <v>39528.5</v>
      </c>
      <c r="D157" s="176">
        <v>23500</v>
      </c>
    </row>
    <row r="158" spans="1:6" ht="30">
      <c r="A158" s="174" t="s">
        <v>953</v>
      </c>
      <c r="B158" s="179" t="s">
        <v>954</v>
      </c>
      <c r="C158" s="176">
        <v>2461.1</v>
      </c>
      <c r="D158" s="176">
        <v>2461.1</v>
      </c>
    </row>
    <row r="159" spans="1:6" ht="30">
      <c r="A159" s="174" t="s">
        <v>955</v>
      </c>
      <c r="B159" s="179" t="s">
        <v>956</v>
      </c>
      <c r="C159" s="176">
        <v>208344.4</v>
      </c>
      <c r="D159" s="176">
        <v>208344.4</v>
      </c>
    </row>
    <row r="160" spans="1:6" ht="60">
      <c r="A160" s="174" t="s">
        <v>957</v>
      </c>
      <c r="B160" s="179" t="s">
        <v>958</v>
      </c>
      <c r="C160" s="176">
        <v>354460.5</v>
      </c>
      <c r="D160" s="176">
        <v>354460.5</v>
      </c>
      <c r="E160" s="202"/>
    </row>
    <row r="161" spans="1:6" ht="60">
      <c r="A161" s="174" t="s">
        <v>959</v>
      </c>
      <c r="B161" s="179" t="s">
        <v>958</v>
      </c>
      <c r="C161" s="176">
        <v>755748.1</v>
      </c>
      <c r="D161" s="176">
        <v>755748.1</v>
      </c>
    </row>
    <row r="162" spans="1:6" ht="30">
      <c r="A162" s="174" t="s">
        <v>960</v>
      </c>
      <c r="B162" s="179" t="s">
        <v>961</v>
      </c>
      <c r="C162" s="176">
        <v>75567.3</v>
      </c>
      <c r="D162" s="176">
        <v>75567.3</v>
      </c>
      <c r="E162" s="202"/>
    </row>
    <row r="163" spans="1:6" ht="45">
      <c r="A163" s="174" t="s">
        <v>962</v>
      </c>
      <c r="B163" s="179" t="s">
        <v>963</v>
      </c>
      <c r="C163" s="176">
        <v>770</v>
      </c>
      <c r="D163" s="176">
        <v>770</v>
      </c>
    </row>
    <row r="164" spans="1:6" ht="45">
      <c r="A164" s="174" t="s">
        <v>964</v>
      </c>
      <c r="B164" s="179" t="s">
        <v>963</v>
      </c>
      <c r="C164" s="176">
        <v>757.2</v>
      </c>
      <c r="D164" s="176">
        <v>757.2</v>
      </c>
    </row>
    <row r="165" spans="1:6" ht="45">
      <c r="A165" s="174" t="s">
        <v>965</v>
      </c>
      <c r="B165" s="179" t="s">
        <v>963</v>
      </c>
      <c r="C165" s="176">
        <v>1500</v>
      </c>
      <c r="D165" s="176">
        <v>1500</v>
      </c>
    </row>
    <row r="166" spans="1:6" ht="15">
      <c r="A166" s="174" t="s">
        <v>966</v>
      </c>
      <c r="B166" s="179" t="s">
        <v>967</v>
      </c>
      <c r="C166" s="176">
        <v>335600</v>
      </c>
      <c r="D166" s="176">
        <v>335527</v>
      </c>
      <c r="E166" s="202"/>
    </row>
    <row r="167" spans="1:6" ht="15">
      <c r="A167" s="174" t="s">
        <v>968</v>
      </c>
      <c r="B167" s="179" t="s">
        <v>969</v>
      </c>
      <c r="C167" s="176">
        <v>848.6</v>
      </c>
      <c r="D167" s="176">
        <v>848.6</v>
      </c>
    </row>
    <row r="168" spans="1:6" ht="15">
      <c r="A168" s="174" t="s">
        <v>970</v>
      </c>
      <c r="B168" s="179" t="s">
        <v>967</v>
      </c>
      <c r="C168" s="176">
        <v>26816.3</v>
      </c>
      <c r="D168" s="176">
        <v>26785.9</v>
      </c>
    </row>
    <row r="169" spans="1:6" ht="45">
      <c r="A169" s="174" t="s">
        <v>971</v>
      </c>
      <c r="B169" s="179" t="s">
        <v>972</v>
      </c>
      <c r="C169" s="176">
        <v>332.4</v>
      </c>
      <c r="D169" s="176">
        <v>256.89999999999998</v>
      </c>
      <c r="E169" s="202"/>
      <c r="F169" s="202"/>
    </row>
    <row r="170" spans="1:6" ht="45">
      <c r="A170" s="174" t="s">
        <v>973</v>
      </c>
      <c r="B170" s="179" t="s">
        <v>974</v>
      </c>
      <c r="C170" s="176">
        <v>4567.3999999999996</v>
      </c>
      <c r="D170" s="176">
        <v>4561.7</v>
      </c>
    </row>
    <row r="171" spans="1:6" ht="45">
      <c r="A171" s="174" t="s">
        <v>975</v>
      </c>
      <c r="B171" s="179" t="s">
        <v>976</v>
      </c>
      <c r="C171" s="176">
        <v>47540.5</v>
      </c>
      <c r="D171" s="176">
        <v>47436.2</v>
      </c>
    </row>
    <row r="172" spans="1:6" ht="60">
      <c r="A172" s="174" t="s">
        <v>977</v>
      </c>
      <c r="B172" s="179" t="s">
        <v>978</v>
      </c>
      <c r="C172" s="176">
        <v>75559.100000000006</v>
      </c>
      <c r="D172" s="176">
        <v>75559.100000000006</v>
      </c>
    </row>
    <row r="173" spans="1:6" ht="60">
      <c r="A173" s="174" t="s">
        <v>979</v>
      </c>
      <c r="B173" s="179" t="s">
        <v>980</v>
      </c>
      <c r="C173" s="176">
        <v>74510.2</v>
      </c>
      <c r="D173" s="176">
        <v>73925.2</v>
      </c>
    </row>
    <row r="174" spans="1:6" ht="30">
      <c r="A174" s="174" t="s">
        <v>981</v>
      </c>
      <c r="B174" s="179" t="s">
        <v>982</v>
      </c>
      <c r="C174" s="176">
        <v>542.6</v>
      </c>
      <c r="D174" s="176">
        <v>435.6</v>
      </c>
    </row>
    <row r="175" spans="1:6" ht="15">
      <c r="A175" s="174" t="s">
        <v>983</v>
      </c>
      <c r="B175" s="179" t="s">
        <v>969</v>
      </c>
      <c r="C175" s="176">
        <v>5450.5</v>
      </c>
      <c r="D175" s="176">
        <v>5294.1</v>
      </c>
      <c r="E175" s="202"/>
      <c r="F175" s="202"/>
    </row>
    <row r="176" spans="1:6" ht="15">
      <c r="A176" s="174" t="s">
        <v>984</v>
      </c>
      <c r="B176" s="179" t="s">
        <v>969</v>
      </c>
      <c r="C176" s="176">
        <v>13511.9</v>
      </c>
      <c r="D176" s="176">
        <v>12502.6</v>
      </c>
    </row>
    <row r="177" spans="1:4" ht="15">
      <c r="A177" s="174" t="s">
        <v>985</v>
      </c>
      <c r="B177" s="179" t="s">
        <v>969</v>
      </c>
      <c r="C177" s="176">
        <v>6386.8</v>
      </c>
      <c r="D177" s="176">
        <v>6102.3</v>
      </c>
    </row>
    <row r="178" spans="1:4" ht="30">
      <c r="A178" s="174" t="s">
        <v>986</v>
      </c>
      <c r="B178" s="179" t="s">
        <v>987</v>
      </c>
      <c r="C178" s="176">
        <v>3790.4</v>
      </c>
      <c r="D178" s="176">
        <v>3790.4</v>
      </c>
    </row>
    <row r="179" spans="1:4" ht="30">
      <c r="A179" s="174" t="s">
        <v>988</v>
      </c>
      <c r="B179" s="179" t="s">
        <v>987</v>
      </c>
      <c r="C179" s="176">
        <v>998639.6</v>
      </c>
      <c r="D179" s="176">
        <v>998639.6</v>
      </c>
    </row>
    <row r="180" spans="1:4" ht="15">
      <c r="A180" s="174" t="s">
        <v>989</v>
      </c>
      <c r="B180" s="179" t="s">
        <v>990</v>
      </c>
      <c r="C180" s="176">
        <v>36300</v>
      </c>
      <c r="D180" s="176">
        <v>36300</v>
      </c>
    </row>
    <row r="181" spans="1:4" ht="30">
      <c r="A181" s="174" t="s">
        <v>991</v>
      </c>
      <c r="B181" s="179" t="s">
        <v>992</v>
      </c>
      <c r="C181" s="176">
        <v>0</v>
      </c>
      <c r="D181" s="176">
        <v>1.1000000000000001</v>
      </c>
    </row>
    <row r="182" spans="1:4" ht="45">
      <c r="A182" s="174" t="s">
        <v>993</v>
      </c>
      <c r="B182" s="179" t="s">
        <v>994</v>
      </c>
      <c r="C182" s="176">
        <v>0</v>
      </c>
      <c r="D182" s="176">
        <v>-99401.2</v>
      </c>
    </row>
    <row r="183" spans="1:4" ht="45">
      <c r="A183" s="174" t="s">
        <v>995</v>
      </c>
      <c r="B183" s="179" t="s">
        <v>994</v>
      </c>
      <c r="C183" s="176">
        <v>0</v>
      </c>
      <c r="D183" s="176">
        <v>-419.4</v>
      </c>
    </row>
    <row r="184" spans="1:4" ht="45">
      <c r="A184" s="174" t="s">
        <v>996</v>
      </c>
      <c r="B184" s="179" t="s">
        <v>994</v>
      </c>
      <c r="C184" s="176">
        <v>0</v>
      </c>
      <c r="D184" s="176">
        <v>-11.5</v>
      </c>
    </row>
    <row r="185" spans="1:4" ht="45">
      <c r="A185" s="174" t="s">
        <v>997</v>
      </c>
      <c r="B185" s="179" t="s">
        <v>994</v>
      </c>
      <c r="C185" s="176">
        <v>0</v>
      </c>
      <c r="D185" s="176">
        <v>-800.2</v>
      </c>
    </row>
    <row r="186" spans="1:4">
      <c r="A186" s="192" t="s">
        <v>998</v>
      </c>
      <c r="B186" s="193"/>
      <c r="C186" s="194">
        <f>SUM(C9:C185)</f>
        <v>5813490.8999999994</v>
      </c>
      <c r="D186" s="194">
        <f>SUM(D9:D185)</f>
        <v>5702075.0999999978</v>
      </c>
    </row>
    <row r="187" spans="1:4" ht="15">
      <c r="A187" s="172"/>
      <c r="B187" s="195" t="s">
        <v>133</v>
      </c>
      <c r="C187" s="196"/>
      <c r="D187" s="196"/>
    </row>
    <row r="188" spans="1:4" ht="15">
      <c r="A188" s="197"/>
      <c r="B188" s="198"/>
      <c r="C188" s="170"/>
      <c r="D188" s="170"/>
    </row>
    <row r="189" spans="1:4" ht="15">
      <c r="A189" s="172"/>
      <c r="B189" s="170"/>
      <c r="C189" s="170"/>
      <c r="D189" s="170"/>
    </row>
    <row r="190" spans="1:4" ht="15">
      <c r="A190" s="172"/>
      <c r="B190" s="170"/>
      <c r="C190" s="170"/>
      <c r="D190" s="170"/>
    </row>
    <row r="191" spans="1:4" ht="15">
      <c r="A191" s="172"/>
      <c r="B191" s="170"/>
      <c r="C191" s="170"/>
      <c r="D191" s="170"/>
    </row>
    <row r="192" spans="1:4" ht="15">
      <c r="A192" s="172"/>
      <c r="B192" s="170"/>
      <c r="C192" s="170"/>
      <c r="D192" s="170"/>
    </row>
    <row r="193" spans="1:4" ht="15">
      <c r="A193" s="172"/>
      <c r="B193" s="170"/>
      <c r="C193" s="170"/>
      <c r="D193" s="170"/>
    </row>
    <row r="194" spans="1:4" ht="15">
      <c r="A194" s="172"/>
      <c r="B194" s="170"/>
      <c r="C194" s="170"/>
      <c r="D194" s="170"/>
    </row>
    <row r="195" spans="1:4" ht="15">
      <c r="A195" s="172"/>
      <c r="B195" s="170"/>
      <c r="C195" s="170"/>
      <c r="D195" s="170"/>
    </row>
    <row r="196" spans="1:4" ht="15">
      <c r="A196" s="172"/>
      <c r="B196" s="170"/>
      <c r="C196" s="170"/>
      <c r="D196" s="170"/>
    </row>
    <row r="197" spans="1:4" ht="15">
      <c r="A197" s="172"/>
      <c r="B197" s="170"/>
      <c r="C197" s="170"/>
      <c r="D197" s="170"/>
    </row>
    <row r="198" spans="1:4" ht="15">
      <c r="A198" s="172"/>
      <c r="B198" s="170"/>
      <c r="C198" s="170"/>
      <c r="D198" s="170"/>
    </row>
    <row r="199" spans="1:4" ht="15">
      <c r="A199" s="172"/>
      <c r="B199" s="170"/>
      <c r="C199" s="170"/>
      <c r="D199" s="170"/>
    </row>
  </sheetData>
  <mergeCells count="1">
    <mergeCell ref="A6:D6"/>
  </mergeCells>
  <pageMargins left="0.78740157480314965" right="0.19685039370078741" top="0.19685039370078741" bottom="0.19685039370078741" header="0" footer="0"/>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1174"/>
  <sheetViews>
    <sheetView zoomScale="75" zoomScaleNormal="75" zoomScaleSheetLayoutView="100" workbookViewId="0">
      <selection activeCell="F4" sqref="F4"/>
    </sheetView>
  </sheetViews>
  <sheetFormatPr defaultColWidth="8" defaultRowHeight="15.75"/>
  <cols>
    <col min="1" max="1" width="47" style="39" customWidth="1"/>
    <col min="2" max="2" width="8.125" style="39" customWidth="1"/>
    <col min="3" max="3" width="7.25" style="77" customWidth="1"/>
    <col min="4" max="4" width="12.875" style="39" customWidth="1"/>
    <col min="5" max="5" width="6.125" style="39" customWidth="1"/>
    <col min="6" max="6" width="12.25" style="61" customWidth="1"/>
    <col min="7" max="7" width="13.75" style="55" customWidth="1"/>
    <col min="8" max="8" width="12.25" style="62" hidden="1" customWidth="1"/>
    <col min="9" max="9" width="23" style="38" hidden="1" customWidth="1"/>
    <col min="10" max="16384" width="8" style="39"/>
  </cols>
  <sheetData>
    <row r="1" spans="1:9" s="22" customFormat="1">
      <c r="C1" s="75"/>
      <c r="F1" s="164" t="s">
        <v>644</v>
      </c>
      <c r="G1" s="23"/>
    </row>
    <row r="2" spans="1:9" s="22" customFormat="1">
      <c r="C2" s="75"/>
      <c r="F2" s="164" t="s">
        <v>97</v>
      </c>
      <c r="G2" s="24"/>
    </row>
    <row r="3" spans="1:9" s="22" customFormat="1">
      <c r="C3" s="75"/>
      <c r="F3" s="164" t="s">
        <v>98</v>
      </c>
      <c r="G3" s="24"/>
    </row>
    <row r="4" spans="1:9" s="22" customFormat="1">
      <c r="C4" s="75"/>
      <c r="F4" s="134" t="s">
        <v>1003</v>
      </c>
      <c r="G4" s="24"/>
    </row>
    <row r="5" spans="1:9" s="22" customFormat="1">
      <c r="C5" s="75"/>
      <c r="F5" s="25"/>
      <c r="G5" s="24"/>
    </row>
    <row r="6" spans="1:9" s="26" customFormat="1" ht="19.5" customHeight="1">
      <c r="A6" s="211" t="s">
        <v>643</v>
      </c>
      <c r="B6" s="211"/>
      <c r="C6" s="211"/>
      <c r="D6" s="211"/>
      <c r="E6" s="211"/>
      <c r="F6" s="211"/>
      <c r="G6" s="212"/>
    </row>
    <row r="7" spans="1:9" s="26" customFormat="1">
      <c r="A7" s="213"/>
      <c r="B7" s="214"/>
      <c r="C7" s="214"/>
      <c r="D7" s="214"/>
      <c r="E7" s="214"/>
      <c r="F7" s="25"/>
      <c r="G7" s="24"/>
    </row>
    <row r="8" spans="1:9" s="26" customFormat="1">
      <c r="A8" s="27"/>
      <c r="B8" s="28"/>
      <c r="C8" s="76"/>
      <c r="D8" s="29"/>
      <c r="E8" s="81"/>
      <c r="F8" s="25"/>
      <c r="G8" s="24" t="s">
        <v>99</v>
      </c>
    </row>
    <row r="9" spans="1:9" s="26" customFormat="1" ht="34.5" customHeight="1">
      <c r="A9" s="101" t="s">
        <v>100</v>
      </c>
      <c r="B9" s="99" t="s">
        <v>101</v>
      </c>
      <c r="C9" s="100" t="s">
        <v>102</v>
      </c>
      <c r="D9" s="99" t="s">
        <v>103</v>
      </c>
      <c r="E9" s="98" t="s">
        <v>104</v>
      </c>
      <c r="F9" s="97" t="s">
        <v>105</v>
      </c>
      <c r="G9" s="96" t="s">
        <v>106</v>
      </c>
      <c r="H9" s="30" t="s">
        <v>107</v>
      </c>
    </row>
    <row r="10" spans="1:9" s="33" customFormat="1">
      <c r="A10" s="102"/>
      <c r="B10" s="82"/>
      <c r="C10" s="83"/>
      <c r="D10" s="82"/>
      <c r="E10" s="82"/>
      <c r="F10" s="84"/>
      <c r="G10" s="85"/>
      <c r="H10" s="31"/>
      <c r="I10" s="32"/>
    </row>
    <row r="11" spans="1:9" s="36" customFormat="1">
      <c r="A11" s="94" t="s">
        <v>108</v>
      </c>
      <c r="B11" s="59" t="s">
        <v>109</v>
      </c>
      <c r="C11" s="87"/>
      <c r="D11" s="59"/>
      <c r="E11" s="57"/>
      <c r="F11" s="95">
        <f>F12+F31</f>
        <v>28826</v>
      </c>
      <c r="G11" s="95">
        <f>G12+G31</f>
        <v>28797.300000000003</v>
      </c>
      <c r="H11" s="34">
        <f>F11-[1]ведомственная!F10</f>
        <v>0</v>
      </c>
      <c r="I11" s="35"/>
    </row>
    <row r="12" spans="1:9" s="36" customFormat="1">
      <c r="A12" s="86" t="s">
        <v>6</v>
      </c>
      <c r="B12" s="58" t="s">
        <v>109</v>
      </c>
      <c r="C12" s="87" t="s">
        <v>5</v>
      </c>
      <c r="D12" s="58"/>
      <c r="E12" s="57"/>
      <c r="F12" s="88">
        <f>F13+F27</f>
        <v>28653.599999999999</v>
      </c>
      <c r="G12" s="88">
        <f>G13+G27</f>
        <v>28624.9</v>
      </c>
      <c r="H12" s="34">
        <f>F12-[1]ведомственная!F11</f>
        <v>0</v>
      </c>
      <c r="I12" s="37"/>
    </row>
    <row r="13" spans="1:9" s="36" customFormat="1" ht="51.75" customHeight="1">
      <c r="A13" s="86" t="s">
        <v>10</v>
      </c>
      <c r="B13" s="58" t="s">
        <v>109</v>
      </c>
      <c r="C13" s="87" t="s">
        <v>9</v>
      </c>
      <c r="D13" s="58"/>
      <c r="E13" s="57"/>
      <c r="F13" s="88">
        <f>F14</f>
        <v>28274.3</v>
      </c>
      <c r="G13" s="88">
        <f>G14</f>
        <v>28245.600000000002</v>
      </c>
      <c r="H13" s="34">
        <f>F13-[1]ведомственная!F12</f>
        <v>0</v>
      </c>
      <c r="I13" s="37"/>
    </row>
    <row r="14" spans="1:9" s="36" customFormat="1">
      <c r="A14" s="86" t="s">
        <v>110</v>
      </c>
      <c r="B14" s="58" t="s">
        <v>109</v>
      </c>
      <c r="C14" s="87" t="s">
        <v>9</v>
      </c>
      <c r="D14" s="58" t="s">
        <v>111</v>
      </c>
      <c r="E14" s="57"/>
      <c r="F14" s="88">
        <f>F15+F17+F19+F21+F25</f>
        <v>28274.3</v>
      </c>
      <c r="G14" s="88">
        <f>G15+G17+G19+G21+G25</f>
        <v>28245.600000000002</v>
      </c>
      <c r="H14" s="34">
        <f>F14-[1]ведомственная!F13</f>
        <v>0</v>
      </c>
      <c r="I14" s="37"/>
    </row>
    <row r="15" spans="1:9" s="36" customFormat="1" ht="30">
      <c r="A15" s="86" t="s">
        <v>112</v>
      </c>
      <c r="B15" s="58" t="s">
        <v>109</v>
      </c>
      <c r="C15" s="87" t="s">
        <v>9</v>
      </c>
      <c r="D15" s="58" t="s">
        <v>113</v>
      </c>
      <c r="E15" s="57"/>
      <c r="F15" s="88">
        <f>F16</f>
        <v>1939.7</v>
      </c>
      <c r="G15" s="88">
        <f>G16</f>
        <v>1939</v>
      </c>
      <c r="H15" s="34">
        <f>F15-[1]ведомственная!F14</f>
        <v>0</v>
      </c>
      <c r="I15" s="37"/>
    </row>
    <row r="16" spans="1:9" s="36" customFormat="1" ht="82.5" customHeight="1">
      <c r="A16" s="86" t="s">
        <v>114</v>
      </c>
      <c r="B16" s="58" t="s">
        <v>109</v>
      </c>
      <c r="C16" s="87" t="s">
        <v>9</v>
      </c>
      <c r="D16" s="58" t="s">
        <v>113</v>
      </c>
      <c r="E16" s="57">
        <v>100</v>
      </c>
      <c r="F16" s="88">
        <v>1939.7</v>
      </c>
      <c r="G16" s="88">
        <v>1939</v>
      </c>
      <c r="H16" s="34">
        <f>F16-[1]ведомственная!F15</f>
        <v>0</v>
      </c>
      <c r="I16" s="37"/>
    </row>
    <row r="17" spans="1:9" s="36" customFormat="1" ht="30">
      <c r="A17" s="86" t="s">
        <v>115</v>
      </c>
      <c r="B17" s="58" t="s">
        <v>109</v>
      </c>
      <c r="C17" s="87" t="s">
        <v>9</v>
      </c>
      <c r="D17" s="58" t="s">
        <v>116</v>
      </c>
      <c r="E17" s="57"/>
      <c r="F17" s="88">
        <f>F18</f>
        <v>1550.2</v>
      </c>
      <c r="G17" s="88">
        <f>G18</f>
        <v>1549.4</v>
      </c>
      <c r="H17" s="34">
        <f>F17-[1]ведомственная!F16</f>
        <v>0</v>
      </c>
      <c r="I17" s="37"/>
    </row>
    <row r="18" spans="1:9" s="36" customFormat="1" ht="83.25" customHeight="1">
      <c r="A18" s="86" t="s">
        <v>114</v>
      </c>
      <c r="B18" s="58" t="s">
        <v>109</v>
      </c>
      <c r="C18" s="87" t="s">
        <v>9</v>
      </c>
      <c r="D18" s="58" t="s">
        <v>116</v>
      </c>
      <c r="E18" s="57">
        <v>100</v>
      </c>
      <c r="F18" s="88">
        <v>1550.2</v>
      </c>
      <c r="G18" s="88">
        <v>1549.4</v>
      </c>
      <c r="H18" s="34">
        <f>F18-[1]ведомственная!F17</f>
        <v>0</v>
      </c>
      <c r="I18" s="37"/>
    </row>
    <row r="19" spans="1:9" s="36" customFormat="1" ht="30">
      <c r="A19" s="86" t="s">
        <v>117</v>
      </c>
      <c r="B19" s="58" t="s">
        <v>109</v>
      </c>
      <c r="C19" s="87" t="s">
        <v>9</v>
      </c>
      <c r="D19" s="58" t="s">
        <v>118</v>
      </c>
      <c r="E19" s="57"/>
      <c r="F19" s="88">
        <f>F20</f>
        <v>1172.9000000000001</v>
      </c>
      <c r="G19" s="88">
        <f>G20</f>
        <v>1172.9000000000001</v>
      </c>
      <c r="H19" s="34">
        <f>F19-[1]ведомственная!F18</f>
        <v>0</v>
      </c>
      <c r="I19" s="37"/>
    </row>
    <row r="20" spans="1:9" s="36" customFormat="1" ht="81" customHeight="1">
      <c r="A20" s="86" t="s">
        <v>114</v>
      </c>
      <c r="B20" s="58" t="s">
        <v>109</v>
      </c>
      <c r="C20" s="87" t="s">
        <v>9</v>
      </c>
      <c r="D20" s="58" t="s">
        <v>118</v>
      </c>
      <c r="E20" s="57">
        <v>100</v>
      </c>
      <c r="F20" s="88">
        <v>1172.9000000000001</v>
      </c>
      <c r="G20" s="88">
        <v>1172.9000000000001</v>
      </c>
      <c r="H20" s="34">
        <f>F20-[1]ведомственная!F19</f>
        <v>0</v>
      </c>
      <c r="I20" s="37"/>
    </row>
    <row r="21" spans="1:9" s="36" customFormat="1" ht="30">
      <c r="A21" s="93" t="s">
        <v>119</v>
      </c>
      <c r="B21" s="58" t="s">
        <v>109</v>
      </c>
      <c r="C21" s="87" t="s">
        <v>9</v>
      </c>
      <c r="D21" s="58" t="s">
        <v>120</v>
      </c>
      <c r="E21" s="57"/>
      <c r="F21" s="88">
        <f>F22+F23+F24</f>
        <v>14506.5</v>
      </c>
      <c r="G21" s="88">
        <f>G22+G23+G24</f>
        <v>14479.300000000001</v>
      </c>
      <c r="H21" s="34">
        <f>F21-[1]ведомственная!F20</f>
        <v>0</v>
      </c>
      <c r="I21" s="37"/>
    </row>
    <row r="22" spans="1:9" s="36" customFormat="1" ht="75">
      <c r="A22" s="86" t="s">
        <v>114</v>
      </c>
      <c r="B22" s="58" t="s">
        <v>109</v>
      </c>
      <c r="C22" s="87" t="s">
        <v>9</v>
      </c>
      <c r="D22" s="58" t="s">
        <v>120</v>
      </c>
      <c r="E22" s="57">
        <v>100</v>
      </c>
      <c r="F22" s="88">
        <v>12173.6</v>
      </c>
      <c r="G22" s="88">
        <v>12146.400000000001</v>
      </c>
      <c r="H22" s="34">
        <f>F22-[1]ведомственная!F21</f>
        <v>0</v>
      </c>
      <c r="I22" s="37"/>
    </row>
    <row r="23" spans="1:9" s="36" customFormat="1" ht="30">
      <c r="A23" s="86" t="s">
        <v>121</v>
      </c>
      <c r="B23" s="58" t="s">
        <v>109</v>
      </c>
      <c r="C23" s="87" t="s">
        <v>9</v>
      </c>
      <c r="D23" s="58" t="s">
        <v>120</v>
      </c>
      <c r="E23" s="57">
        <v>200</v>
      </c>
      <c r="F23" s="88">
        <v>2331.9</v>
      </c>
      <c r="G23" s="88">
        <v>2331.9</v>
      </c>
      <c r="H23" s="34">
        <f>F23-[1]ведомственная!F22</f>
        <v>0</v>
      </c>
      <c r="I23" s="37"/>
    </row>
    <row r="24" spans="1:9" s="36" customFormat="1">
      <c r="A24" s="93" t="s">
        <v>122</v>
      </c>
      <c r="B24" s="58" t="s">
        <v>109</v>
      </c>
      <c r="C24" s="87" t="s">
        <v>9</v>
      </c>
      <c r="D24" s="58" t="s">
        <v>120</v>
      </c>
      <c r="E24" s="57">
        <v>800</v>
      </c>
      <c r="F24" s="88">
        <v>1</v>
      </c>
      <c r="G24" s="88">
        <v>1</v>
      </c>
      <c r="H24" s="34">
        <f>F24-[1]ведомственная!F23</f>
        <v>0</v>
      </c>
      <c r="I24" s="37"/>
    </row>
    <row r="25" spans="1:9" s="36" customFormat="1" ht="30">
      <c r="A25" s="86" t="s">
        <v>123</v>
      </c>
      <c r="B25" s="58" t="s">
        <v>109</v>
      </c>
      <c r="C25" s="87" t="s">
        <v>9</v>
      </c>
      <c r="D25" s="58" t="s">
        <v>124</v>
      </c>
      <c r="E25" s="57"/>
      <c r="F25" s="88">
        <f>F26</f>
        <v>9105</v>
      </c>
      <c r="G25" s="88">
        <f>G26</f>
        <v>9105</v>
      </c>
      <c r="H25" s="34">
        <f>F25-[1]ведомственная!F24</f>
        <v>0</v>
      </c>
      <c r="I25" s="37"/>
    </row>
    <row r="26" spans="1:9" s="36" customFormat="1" ht="84" customHeight="1">
      <c r="A26" s="86" t="s">
        <v>114</v>
      </c>
      <c r="B26" s="58" t="s">
        <v>109</v>
      </c>
      <c r="C26" s="87" t="s">
        <v>9</v>
      </c>
      <c r="D26" s="58" t="s">
        <v>124</v>
      </c>
      <c r="E26" s="57">
        <v>100</v>
      </c>
      <c r="F26" s="88">
        <v>9105</v>
      </c>
      <c r="G26" s="88">
        <v>9105</v>
      </c>
      <c r="H26" s="34">
        <f>F26-[1]ведомственная!F25</f>
        <v>0</v>
      </c>
      <c r="I26" s="37"/>
    </row>
    <row r="27" spans="1:9" s="36" customFormat="1">
      <c r="A27" s="86" t="s">
        <v>22</v>
      </c>
      <c r="B27" s="58" t="s">
        <v>109</v>
      </c>
      <c r="C27" s="87" t="s">
        <v>21</v>
      </c>
      <c r="D27" s="58"/>
      <c r="E27" s="57"/>
      <c r="F27" s="88">
        <f t="shared" ref="F27:G29" si="0">F28</f>
        <v>379.3</v>
      </c>
      <c r="G27" s="88">
        <f t="shared" si="0"/>
        <v>379.3</v>
      </c>
      <c r="H27" s="34">
        <f>F27-[1]ведомственная!F26</f>
        <v>0</v>
      </c>
      <c r="I27" s="37"/>
    </row>
    <row r="28" spans="1:9" s="36" customFormat="1">
      <c r="A28" s="86" t="s">
        <v>110</v>
      </c>
      <c r="B28" s="58" t="s">
        <v>109</v>
      </c>
      <c r="C28" s="87" t="s">
        <v>21</v>
      </c>
      <c r="D28" s="58" t="s">
        <v>111</v>
      </c>
      <c r="E28" s="57"/>
      <c r="F28" s="88">
        <f t="shared" si="0"/>
        <v>379.3</v>
      </c>
      <c r="G28" s="88">
        <f t="shared" si="0"/>
        <v>379.3</v>
      </c>
      <c r="H28" s="34">
        <f>F28-[1]ведомственная!F27</f>
        <v>0</v>
      </c>
      <c r="I28" s="37"/>
    </row>
    <row r="29" spans="1:9" s="36" customFormat="1" ht="33.75" customHeight="1">
      <c r="A29" s="86" t="s">
        <v>125</v>
      </c>
      <c r="B29" s="58" t="s">
        <v>109</v>
      </c>
      <c r="C29" s="87" t="s">
        <v>21</v>
      </c>
      <c r="D29" s="58" t="s">
        <v>126</v>
      </c>
      <c r="E29" s="57"/>
      <c r="F29" s="88">
        <f t="shared" si="0"/>
        <v>379.3</v>
      </c>
      <c r="G29" s="88">
        <f t="shared" si="0"/>
        <v>379.3</v>
      </c>
      <c r="H29" s="34">
        <f>F29-[1]ведомственная!F28</f>
        <v>0</v>
      </c>
      <c r="I29" s="37"/>
    </row>
    <row r="30" spans="1:9" s="36" customFormat="1">
      <c r="A30" s="86" t="s">
        <v>127</v>
      </c>
      <c r="B30" s="58" t="s">
        <v>109</v>
      </c>
      <c r="C30" s="87" t="s">
        <v>21</v>
      </c>
      <c r="D30" s="58" t="s">
        <v>126</v>
      </c>
      <c r="E30" s="57">
        <v>300</v>
      </c>
      <c r="F30" s="88">
        <v>379.3</v>
      </c>
      <c r="G30" s="88">
        <v>379.3</v>
      </c>
      <c r="H30" s="34">
        <f>F30-[1]ведомственная!F29</f>
        <v>0</v>
      </c>
      <c r="I30" s="37"/>
    </row>
    <row r="31" spans="1:9" s="36" customFormat="1">
      <c r="A31" s="86" t="s">
        <v>70</v>
      </c>
      <c r="B31" s="58" t="s">
        <v>109</v>
      </c>
      <c r="C31" s="87" t="s">
        <v>69</v>
      </c>
      <c r="D31" s="58"/>
      <c r="E31" s="57"/>
      <c r="F31" s="88">
        <f t="shared" ref="F31:G34" si="1">F32</f>
        <v>172.4</v>
      </c>
      <c r="G31" s="88">
        <f t="shared" si="1"/>
        <v>172.4</v>
      </c>
      <c r="H31" s="34">
        <f>F31-[1]ведомственная!F30</f>
        <v>0</v>
      </c>
      <c r="I31" s="37"/>
    </row>
    <row r="32" spans="1:9" s="36" customFormat="1">
      <c r="A32" s="86" t="s">
        <v>74</v>
      </c>
      <c r="B32" s="58" t="s">
        <v>109</v>
      </c>
      <c r="C32" s="87">
        <v>1003</v>
      </c>
      <c r="D32" s="58"/>
      <c r="E32" s="57"/>
      <c r="F32" s="88">
        <f t="shared" si="1"/>
        <v>172.4</v>
      </c>
      <c r="G32" s="88">
        <f t="shared" si="1"/>
        <v>172.4</v>
      </c>
      <c r="H32" s="34">
        <f>F32-[1]ведомственная!F31</f>
        <v>0</v>
      </c>
      <c r="I32" s="37"/>
    </row>
    <row r="33" spans="1:9" s="36" customFormat="1">
      <c r="A33" s="86" t="s">
        <v>110</v>
      </c>
      <c r="B33" s="58" t="s">
        <v>109</v>
      </c>
      <c r="C33" s="87" t="s">
        <v>73</v>
      </c>
      <c r="D33" s="58" t="s">
        <v>111</v>
      </c>
      <c r="E33" s="57"/>
      <c r="F33" s="88">
        <f t="shared" si="1"/>
        <v>172.4</v>
      </c>
      <c r="G33" s="88">
        <f t="shared" si="1"/>
        <v>172.4</v>
      </c>
      <c r="H33" s="34">
        <f>F33-[1]ведомственная!F32</f>
        <v>0</v>
      </c>
      <c r="I33" s="37"/>
    </row>
    <row r="34" spans="1:9" s="36" customFormat="1" ht="35.25" customHeight="1">
      <c r="A34" s="93" t="s">
        <v>128</v>
      </c>
      <c r="B34" s="58" t="s">
        <v>129</v>
      </c>
      <c r="C34" s="87" t="s">
        <v>73</v>
      </c>
      <c r="D34" s="58" t="s">
        <v>130</v>
      </c>
      <c r="E34" s="57"/>
      <c r="F34" s="88">
        <f t="shared" si="1"/>
        <v>172.4</v>
      </c>
      <c r="G34" s="88">
        <f t="shared" si="1"/>
        <v>172.4</v>
      </c>
      <c r="H34" s="34">
        <f>F34-[1]ведомственная!F33</f>
        <v>0</v>
      </c>
      <c r="I34" s="37"/>
    </row>
    <row r="35" spans="1:9" s="36" customFormat="1" ht="23.25" customHeight="1">
      <c r="A35" s="86" t="s">
        <v>127</v>
      </c>
      <c r="B35" s="58" t="s">
        <v>109</v>
      </c>
      <c r="C35" s="87" t="s">
        <v>73</v>
      </c>
      <c r="D35" s="58" t="s">
        <v>130</v>
      </c>
      <c r="E35" s="57">
        <v>300</v>
      </c>
      <c r="F35" s="88">
        <v>172.4</v>
      </c>
      <c r="G35" s="88">
        <v>172.4</v>
      </c>
      <c r="H35" s="34">
        <f>F35-[1]ведомственная!F34</f>
        <v>0</v>
      </c>
      <c r="I35" s="37"/>
    </row>
    <row r="36" spans="1:9">
      <c r="A36" s="94" t="s">
        <v>131</v>
      </c>
      <c r="B36" s="59" t="s">
        <v>132</v>
      </c>
      <c r="C36" s="87" t="s">
        <v>133</v>
      </c>
      <c r="D36" s="59"/>
      <c r="E36" s="57"/>
      <c r="F36" s="95">
        <f>F37+F90+F98+F188+F229+F240+F255+F278+F289</f>
        <v>1367846.8</v>
      </c>
      <c r="G36" s="95">
        <f>G37+G90+G98+G188+G229+G240+G255+G278+G289</f>
        <v>1330734.7000000002</v>
      </c>
      <c r="H36" s="34">
        <f>F36-[1]ведомственная!F36</f>
        <v>0</v>
      </c>
      <c r="I36" s="38">
        <v>1330734.8</v>
      </c>
    </row>
    <row r="37" spans="1:9">
      <c r="A37" s="86" t="s">
        <v>6</v>
      </c>
      <c r="B37" s="60" t="s">
        <v>132</v>
      </c>
      <c r="C37" s="87" t="s">
        <v>5</v>
      </c>
      <c r="D37" s="60"/>
      <c r="E37" s="57"/>
      <c r="F37" s="88">
        <f>F38+F42+F58+F63</f>
        <v>357280.5</v>
      </c>
      <c r="G37" s="88">
        <f>G38+G42+G58+G63</f>
        <v>352571.30000000005</v>
      </c>
      <c r="H37" s="34">
        <f>F37-[1]ведомственная!F37</f>
        <v>0</v>
      </c>
      <c r="I37" s="40"/>
    </row>
    <row r="38" spans="1:9" s="41" customFormat="1" ht="50.25" customHeight="1">
      <c r="A38" s="86" t="s">
        <v>134</v>
      </c>
      <c r="B38" s="58" t="s">
        <v>132</v>
      </c>
      <c r="C38" s="87" t="s">
        <v>7</v>
      </c>
      <c r="D38" s="58"/>
      <c r="E38" s="57"/>
      <c r="F38" s="88">
        <f t="shared" ref="F38:G40" si="2">F39</f>
        <v>2269.1999999999998</v>
      </c>
      <c r="G38" s="88">
        <f t="shared" si="2"/>
        <v>2165.9</v>
      </c>
      <c r="H38" s="34">
        <f>F38-[1]ведомственная!F38</f>
        <v>0</v>
      </c>
      <c r="I38" s="40"/>
    </row>
    <row r="39" spans="1:9">
      <c r="A39" s="86" t="s">
        <v>110</v>
      </c>
      <c r="B39" s="58" t="s">
        <v>132</v>
      </c>
      <c r="C39" s="87" t="s">
        <v>7</v>
      </c>
      <c r="D39" s="58" t="s">
        <v>111</v>
      </c>
      <c r="E39" s="57"/>
      <c r="F39" s="88">
        <f t="shared" si="2"/>
        <v>2269.1999999999998</v>
      </c>
      <c r="G39" s="88">
        <f t="shared" si="2"/>
        <v>2165.9</v>
      </c>
      <c r="H39" s="34">
        <f>F39-[1]ведомственная!F39</f>
        <v>0</v>
      </c>
      <c r="I39" s="42"/>
    </row>
    <row r="40" spans="1:9">
      <c r="A40" s="86" t="s">
        <v>135</v>
      </c>
      <c r="B40" s="58" t="s">
        <v>132</v>
      </c>
      <c r="C40" s="87" t="s">
        <v>7</v>
      </c>
      <c r="D40" s="58" t="s">
        <v>136</v>
      </c>
      <c r="E40" s="57"/>
      <c r="F40" s="88">
        <f t="shared" si="2"/>
        <v>2269.1999999999998</v>
      </c>
      <c r="G40" s="88">
        <f t="shared" si="2"/>
        <v>2165.9</v>
      </c>
      <c r="H40" s="34">
        <f>F40-[1]ведомственная!F40</f>
        <v>0</v>
      </c>
      <c r="I40" s="42"/>
    </row>
    <row r="41" spans="1:9" ht="75">
      <c r="A41" s="86" t="s">
        <v>114</v>
      </c>
      <c r="B41" s="58" t="s">
        <v>132</v>
      </c>
      <c r="C41" s="87" t="s">
        <v>7</v>
      </c>
      <c r="D41" s="58" t="s">
        <v>136</v>
      </c>
      <c r="E41" s="57">
        <v>100</v>
      </c>
      <c r="F41" s="88">
        <v>2269.1999999999998</v>
      </c>
      <c r="G41" s="103">
        <v>2165.9</v>
      </c>
      <c r="H41" s="34">
        <f>F41-[1]ведомственная!F41</f>
        <v>0</v>
      </c>
      <c r="I41" s="42"/>
    </row>
    <row r="42" spans="1:9" s="41" customFormat="1" ht="60">
      <c r="A42" s="86" t="s">
        <v>137</v>
      </c>
      <c r="B42" s="58" t="s">
        <v>132</v>
      </c>
      <c r="C42" s="87" t="s">
        <v>138</v>
      </c>
      <c r="D42" s="58"/>
      <c r="E42" s="57"/>
      <c r="F42" s="88">
        <f>F43+F48</f>
        <v>176321.1</v>
      </c>
      <c r="G42" s="88">
        <f>G43+G48</f>
        <v>173858</v>
      </c>
      <c r="H42" s="34">
        <f>F42-[1]ведомственная!F42</f>
        <v>0</v>
      </c>
      <c r="I42" s="40"/>
    </row>
    <row r="43" spans="1:9">
      <c r="A43" s="86" t="s">
        <v>110</v>
      </c>
      <c r="B43" s="58" t="s">
        <v>132</v>
      </c>
      <c r="C43" s="87" t="s">
        <v>138</v>
      </c>
      <c r="D43" s="58" t="s">
        <v>111</v>
      </c>
      <c r="E43" s="57"/>
      <c r="F43" s="88">
        <f>F44</f>
        <v>170990.9</v>
      </c>
      <c r="G43" s="88">
        <f>G44</f>
        <v>168563.9</v>
      </c>
      <c r="H43" s="34">
        <f>F43-[1]ведомственная!F43</f>
        <v>0</v>
      </c>
      <c r="I43" s="42"/>
    </row>
    <row r="44" spans="1:9" s="36" customFormat="1" ht="45">
      <c r="A44" s="93" t="s">
        <v>139</v>
      </c>
      <c r="B44" s="58" t="s">
        <v>132</v>
      </c>
      <c r="C44" s="87" t="s">
        <v>138</v>
      </c>
      <c r="D44" s="58" t="s">
        <v>140</v>
      </c>
      <c r="E44" s="57"/>
      <c r="F44" s="88">
        <v>170990.9</v>
      </c>
      <c r="G44" s="88">
        <f>G45+G46+G47</f>
        <v>168563.9</v>
      </c>
      <c r="H44" s="34">
        <f>F44-[1]ведомственная!F44</f>
        <v>0</v>
      </c>
      <c r="I44" s="37"/>
    </row>
    <row r="45" spans="1:9" s="36" customFormat="1" ht="75">
      <c r="A45" s="86" t="s">
        <v>114</v>
      </c>
      <c r="B45" s="58" t="s">
        <v>132</v>
      </c>
      <c r="C45" s="87" t="s">
        <v>138</v>
      </c>
      <c r="D45" s="58" t="s">
        <v>140</v>
      </c>
      <c r="E45" s="57">
        <v>100</v>
      </c>
      <c r="F45" s="88">
        <v>153857.9</v>
      </c>
      <c r="G45" s="88">
        <v>152521.20000000001</v>
      </c>
      <c r="H45" s="34">
        <f>F45-[1]ведомственная!F45</f>
        <v>0</v>
      </c>
      <c r="I45" s="37"/>
    </row>
    <row r="46" spans="1:9" s="36" customFormat="1" ht="30">
      <c r="A46" s="86" t="s">
        <v>121</v>
      </c>
      <c r="B46" s="58" t="s">
        <v>132</v>
      </c>
      <c r="C46" s="87" t="s">
        <v>138</v>
      </c>
      <c r="D46" s="58" t="s">
        <v>140</v>
      </c>
      <c r="E46" s="57">
        <v>200</v>
      </c>
      <c r="F46" s="88">
        <v>16583</v>
      </c>
      <c r="G46" s="88">
        <v>15647.8</v>
      </c>
      <c r="H46" s="34">
        <f>F46-[1]ведомственная!F46</f>
        <v>0</v>
      </c>
      <c r="I46" s="37"/>
    </row>
    <row r="47" spans="1:9" s="36" customFormat="1">
      <c r="A47" s="93" t="s">
        <v>122</v>
      </c>
      <c r="B47" s="58" t="s">
        <v>132</v>
      </c>
      <c r="C47" s="87" t="s">
        <v>138</v>
      </c>
      <c r="D47" s="58" t="s">
        <v>140</v>
      </c>
      <c r="E47" s="57">
        <v>800</v>
      </c>
      <c r="F47" s="88">
        <v>550</v>
      </c>
      <c r="G47" s="88">
        <v>394.9</v>
      </c>
      <c r="H47" s="34">
        <f>F47-[1]ведомственная!F47</f>
        <v>0</v>
      </c>
      <c r="I47" s="37"/>
    </row>
    <row r="48" spans="1:9" s="36" customFormat="1">
      <c r="A48" s="93" t="s">
        <v>141</v>
      </c>
      <c r="B48" s="66" t="s">
        <v>132</v>
      </c>
      <c r="C48" s="90" t="s">
        <v>138</v>
      </c>
      <c r="D48" s="66" t="s">
        <v>142</v>
      </c>
      <c r="E48" s="58"/>
      <c r="F48" s="55">
        <f>F49+F52+F55</f>
        <v>5330.2</v>
      </c>
      <c r="G48" s="55">
        <f>G49+G52+G55</f>
        <v>5294.0999999999995</v>
      </c>
      <c r="H48" s="34">
        <f>F48-[1]ведомственная!F48</f>
        <v>0</v>
      </c>
      <c r="I48" s="37"/>
    </row>
    <row r="49" spans="1:9" s="36" customFormat="1" ht="187.5" customHeight="1">
      <c r="A49" s="86" t="s">
        <v>143</v>
      </c>
      <c r="B49" s="58" t="s">
        <v>132</v>
      </c>
      <c r="C49" s="87" t="s">
        <v>138</v>
      </c>
      <c r="D49" s="58" t="s">
        <v>144</v>
      </c>
      <c r="E49" s="58"/>
      <c r="F49" s="88">
        <f>F50+F51</f>
        <v>2118.9</v>
      </c>
      <c r="G49" s="88">
        <f>G50+G51</f>
        <v>2082.8000000000002</v>
      </c>
      <c r="H49" s="34">
        <f>F49-[1]ведомственная!F49</f>
        <v>0</v>
      </c>
      <c r="I49" s="37"/>
    </row>
    <row r="50" spans="1:9" s="36" customFormat="1" ht="75">
      <c r="A50" s="86" t="s">
        <v>114</v>
      </c>
      <c r="B50" s="58" t="s">
        <v>132</v>
      </c>
      <c r="C50" s="87" t="s">
        <v>138</v>
      </c>
      <c r="D50" s="58" t="s">
        <v>144</v>
      </c>
      <c r="E50" s="58" t="s">
        <v>145</v>
      </c>
      <c r="F50" s="88">
        <v>1952.1</v>
      </c>
      <c r="G50" s="88">
        <v>1916</v>
      </c>
      <c r="H50" s="34">
        <f>F50-[1]ведомственная!F50</f>
        <v>0</v>
      </c>
      <c r="I50" s="37"/>
    </row>
    <row r="51" spans="1:9" s="36" customFormat="1" ht="30">
      <c r="A51" s="86" t="s">
        <v>121</v>
      </c>
      <c r="B51" s="58" t="s">
        <v>132</v>
      </c>
      <c r="C51" s="87" t="s">
        <v>138</v>
      </c>
      <c r="D51" s="58" t="s">
        <v>144</v>
      </c>
      <c r="E51" s="58" t="s">
        <v>146</v>
      </c>
      <c r="F51" s="88">
        <v>166.8</v>
      </c>
      <c r="G51" s="88">
        <v>166.8</v>
      </c>
      <c r="H51" s="34">
        <f>F51-[1]ведомственная!F51</f>
        <v>0</v>
      </c>
      <c r="I51" s="37"/>
    </row>
    <row r="52" spans="1:9" s="36" customFormat="1" ht="150">
      <c r="A52" s="104" t="s">
        <v>147</v>
      </c>
      <c r="B52" s="58" t="s">
        <v>148</v>
      </c>
      <c r="C52" s="87" t="s">
        <v>138</v>
      </c>
      <c r="D52" s="65" t="s">
        <v>149</v>
      </c>
      <c r="E52" s="57"/>
      <c r="F52" s="88">
        <f>F53+F54</f>
        <v>1622.1</v>
      </c>
      <c r="G52" s="88">
        <f>G53+G54</f>
        <v>1622.0999999999997</v>
      </c>
      <c r="H52" s="34">
        <f>F52-[1]ведомственная!F52</f>
        <v>0</v>
      </c>
      <c r="I52" s="37"/>
    </row>
    <row r="53" spans="1:9" s="36" customFormat="1" ht="75">
      <c r="A53" s="86" t="s">
        <v>114</v>
      </c>
      <c r="B53" s="58" t="s">
        <v>148</v>
      </c>
      <c r="C53" s="87" t="s">
        <v>138</v>
      </c>
      <c r="D53" s="65" t="s">
        <v>149</v>
      </c>
      <c r="E53" s="57">
        <v>100</v>
      </c>
      <c r="F53" s="88">
        <v>1464</v>
      </c>
      <c r="G53" s="88">
        <v>1463.9999999999998</v>
      </c>
      <c r="H53" s="34">
        <f>F53-[1]ведомственная!F53</f>
        <v>0</v>
      </c>
      <c r="I53" s="37"/>
    </row>
    <row r="54" spans="1:9" s="36" customFormat="1" ht="30">
      <c r="A54" s="86" t="s">
        <v>121</v>
      </c>
      <c r="B54" s="58" t="s">
        <v>132</v>
      </c>
      <c r="C54" s="87" t="s">
        <v>138</v>
      </c>
      <c r="D54" s="65" t="s">
        <v>149</v>
      </c>
      <c r="E54" s="57">
        <v>200</v>
      </c>
      <c r="F54" s="88">
        <v>158.1</v>
      </c>
      <c r="G54" s="88">
        <v>158.1</v>
      </c>
      <c r="H54" s="34">
        <f>F54-[1]ведомственная!F54</f>
        <v>0</v>
      </c>
      <c r="I54" s="37"/>
    </row>
    <row r="55" spans="1:9" s="36" customFormat="1" ht="93.75" customHeight="1">
      <c r="A55" s="104" t="s">
        <v>150</v>
      </c>
      <c r="B55" s="58" t="s">
        <v>132</v>
      </c>
      <c r="C55" s="87" t="s">
        <v>138</v>
      </c>
      <c r="D55" s="65" t="s">
        <v>151</v>
      </c>
      <c r="E55" s="57"/>
      <c r="F55" s="88">
        <f>F56+F57</f>
        <v>1589.1999999999998</v>
      </c>
      <c r="G55" s="88">
        <f>G56+G57</f>
        <v>1589.2</v>
      </c>
      <c r="H55" s="34">
        <f>F55-[1]ведомственная!F55</f>
        <v>0</v>
      </c>
      <c r="I55" s="37"/>
    </row>
    <row r="56" spans="1:9" s="36" customFormat="1" ht="75">
      <c r="A56" s="86" t="s">
        <v>114</v>
      </c>
      <c r="B56" s="58" t="s">
        <v>132</v>
      </c>
      <c r="C56" s="87" t="s">
        <v>138</v>
      </c>
      <c r="D56" s="65" t="s">
        <v>151</v>
      </c>
      <c r="E56" s="57">
        <v>100</v>
      </c>
      <c r="F56" s="88">
        <v>1464.1</v>
      </c>
      <c r="G56" s="88">
        <v>1464.1000000000001</v>
      </c>
      <c r="H56" s="34">
        <f>F56-[1]ведомственная!F56</f>
        <v>0</v>
      </c>
      <c r="I56" s="37"/>
    </row>
    <row r="57" spans="1:9" s="36" customFormat="1" ht="30">
      <c r="A57" s="86" t="s">
        <v>121</v>
      </c>
      <c r="B57" s="58" t="s">
        <v>132</v>
      </c>
      <c r="C57" s="87" t="s">
        <v>138</v>
      </c>
      <c r="D57" s="65" t="s">
        <v>151</v>
      </c>
      <c r="E57" s="57">
        <v>200</v>
      </c>
      <c r="F57" s="88">
        <v>125.1</v>
      </c>
      <c r="G57" s="88">
        <v>125.1</v>
      </c>
      <c r="H57" s="34">
        <f>F57-[1]ведомственная!F57</f>
        <v>0</v>
      </c>
      <c r="I57" s="37"/>
    </row>
    <row r="58" spans="1:9" s="36" customFormat="1">
      <c r="A58" s="86" t="s">
        <v>14</v>
      </c>
      <c r="B58" s="58" t="s">
        <v>132</v>
      </c>
      <c r="C58" s="87" t="s">
        <v>13</v>
      </c>
      <c r="D58" s="65"/>
      <c r="E58" s="57"/>
      <c r="F58" s="88">
        <f>F59</f>
        <v>332.4</v>
      </c>
      <c r="G58" s="88">
        <f>G59</f>
        <v>257</v>
      </c>
      <c r="H58" s="34">
        <f>F58-[1]ведомственная!F58</f>
        <v>0</v>
      </c>
      <c r="I58" s="40"/>
    </row>
    <row r="59" spans="1:9" s="36" customFormat="1">
      <c r="A59" s="93" t="s">
        <v>141</v>
      </c>
      <c r="B59" s="58" t="s">
        <v>132</v>
      </c>
      <c r="C59" s="87" t="s">
        <v>13</v>
      </c>
      <c r="D59" s="58" t="s">
        <v>142</v>
      </c>
      <c r="E59" s="57"/>
      <c r="F59" s="88">
        <f>F60</f>
        <v>332.4</v>
      </c>
      <c r="G59" s="88">
        <f>G60</f>
        <v>257</v>
      </c>
      <c r="H59" s="34">
        <f>F59-[1]ведомственная!F59</f>
        <v>0</v>
      </c>
      <c r="I59" s="37"/>
    </row>
    <row r="60" spans="1:9" s="36" customFormat="1" ht="155.25" customHeight="1">
      <c r="A60" s="86" t="s">
        <v>152</v>
      </c>
      <c r="B60" s="58" t="s">
        <v>132</v>
      </c>
      <c r="C60" s="87" t="s">
        <v>13</v>
      </c>
      <c r="D60" s="105" t="s">
        <v>153</v>
      </c>
      <c r="E60" s="57"/>
      <c r="F60" s="88">
        <f>F61+F62</f>
        <v>332.4</v>
      </c>
      <c r="G60" s="88">
        <f>G61+G62</f>
        <v>257</v>
      </c>
      <c r="H60" s="34">
        <f>F60-[1]ведомственная!F60</f>
        <v>0</v>
      </c>
      <c r="I60" s="37"/>
    </row>
    <row r="61" spans="1:9" s="36" customFormat="1" ht="30">
      <c r="A61" s="86" t="s">
        <v>121</v>
      </c>
      <c r="B61" s="58" t="s">
        <v>132</v>
      </c>
      <c r="C61" s="87" t="s">
        <v>13</v>
      </c>
      <c r="D61" s="105" t="s">
        <v>153</v>
      </c>
      <c r="E61" s="57">
        <v>200</v>
      </c>
      <c r="F61" s="88">
        <v>127.6</v>
      </c>
      <c r="G61" s="88">
        <v>127.6</v>
      </c>
      <c r="H61" s="34">
        <f>F61-[1]ведомственная!F61</f>
        <v>0</v>
      </c>
      <c r="I61" s="37"/>
    </row>
    <row r="62" spans="1:9" s="36" customFormat="1">
      <c r="A62" s="93" t="s">
        <v>122</v>
      </c>
      <c r="B62" s="58" t="s">
        <v>132</v>
      </c>
      <c r="C62" s="87" t="s">
        <v>13</v>
      </c>
      <c r="D62" s="105" t="s">
        <v>153</v>
      </c>
      <c r="E62" s="57">
        <v>800</v>
      </c>
      <c r="F62" s="88">
        <v>204.8</v>
      </c>
      <c r="G62" s="88">
        <v>129.4</v>
      </c>
      <c r="H62" s="34">
        <f>F62-[1]ведомственная!F62</f>
        <v>0</v>
      </c>
      <c r="I62" s="37"/>
    </row>
    <row r="63" spans="1:9">
      <c r="A63" s="86" t="s">
        <v>22</v>
      </c>
      <c r="B63" s="58" t="s">
        <v>132</v>
      </c>
      <c r="C63" s="87" t="s">
        <v>21</v>
      </c>
      <c r="D63" s="58"/>
      <c r="E63" s="57"/>
      <c r="F63" s="88">
        <f>F64+F83+F86</f>
        <v>178357.80000000002</v>
      </c>
      <c r="G63" s="88">
        <f>G64+G83+G86</f>
        <v>176290.40000000002</v>
      </c>
      <c r="H63" s="34">
        <f>F63-[1]ведомственная!F63</f>
        <v>0</v>
      </c>
      <c r="I63" s="40">
        <v>176290.3</v>
      </c>
    </row>
    <row r="64" spans="1:9">
      <c r="A64" s="86" t="s">
        <v>110</v>
      </c>
      <c r="B64" s="58" t="s">
        <v>132</v>
      </c>
      <c r="C64" s="87" t="s">
        <v>21</v>
      </c>
      <c r="D64" s="58" t="s">
        <v>111</v>
      </c>
      <c r="E64" s="57"/>
      <c r="F64" s="55">
        <f>F65+F67+F69+F73+F79</f>
        <v>128052.30000000002</v>
      </c>
      <c r="G64" s="55">
        <f>G65+G67+G69+G73+G79</f>
        <v>126091.90000000001</v>
      </c>
      <c r="H64" s="34">
        <f>F64-[1]ведомственная!F64</f>
        <v>95.800000000017462</v>
      </c>
      <c r="I64" s="43"/>
    </row>
    <row r="65" spans="1:9" s="36" customFormat="1" ht="30">
      <c r="A65" s="93" t="s">
        <v>154</v>
      </c>
      <c r="B65" s="58" t="s">
        <v>132</v>
      </c>
      <c r="C65" s="87" t="s">
        <v>21</v>
      </c>
      <c r="D65" s="58" t="s">
        <v>155</v>
      </c>
      <c r="E65" s="57"/>
      <c r="F65" s="88">
        <f>F66</f>
        <v>1470</v>
      </c>
      <c r="G65" s="88">
        <f>G66</f>
        <v>1439.9</v>
      </c>
      <c r="H65" s="34">
        <f>F65-[1]ведомственная!F65</f>
        <v>0</v>
      </c>
      <c r="I65" s="37"/>
    </row>
    <row r="66" spans="1:9" s="36" customFormat="1" ht="30">
      <c r="A66" s="93" t="s">
        <v>156</v>
      </c>
      <c r="B66" s="58" t="s">
        <v>132</v>
      </c>
      <c r="C66" s="87" t="s">
        <v>21</v>
      </c>
      <c r="D66" s="58" t="s">
        <v>155</v>
      </c>
      <c r="E66" s="57">
        <v>600</v>
      </c>
      <c r="F66" s="88">
        <v>1470</v>
      </c>
      <c r="G66" s="88">
        <v>1439.9</v>
      </c>
      <c r="H66" s="34">
        <f>F66-[1]ведомственная!F66</f>
        <v>0</v>
      </c>
      <c r="I66" s="37"/>
    </row>
    <row r="67" spans="1:9" s="36" customFormat="1" ht="30">
      <c r="A67" s="86" t="s">
        <v>125</v>
      </c>
      <c r="B67" s="58" t="s">
        <v>132</v>
      </c>
      <c r="C67" s="87" t="s">
        <v>21</v>
      </c>
      <c r="D67" s="58" t="s">
        <v>126</v>
      </c>
      <c r="E67" s="57"/>
      <c r="F67" s="88">
        <f>F68</f>
        <v>402.3</v>
      </c>
      <c r="G67" s="88">
        <f>G68</f>
        <v>402.3</v>
      </c>
      <c r="H67" s="34">
        <f>F67-[1]ведомственная!F67</f>
        <v>0</v>
      </c>
      <c r="I67" s="37"/>
    </row>
    <row r="68" spans="1:9" s="36" customFormat="1">
      <c r="A68" s="86" t="s">
        <v>127</v>
      </c>
      <c r="B68" s="58" t="s">
        <v>132</v>
      </c>
      <c r="C68" s="87" t="s">
        <v>21</v>
      </c>
      <c r="D68" s="58" t="s">
        <v>126</v>
      </c>
      <c r="E68" s="57">
        <v>300</v>
      </c>
      <c r="F68" s="88">
        <v>402.3</v>
      </c>
      <c r="G68" s="88">
        <v>402.3</v>
      </c>
      <c r="H68" s="34">
        <f>F68-[1]ведомственная!F68</f>
        <v>0</v>
      </c>
      <c r="I68" s="37"/>
    </row>
    <row r="69" spans="1:9" s="36" customFormat="1" ht="45">
      <c r="A69" s="93" t="s">
        <v>157</v>
      </c>
      <c r="B69" s="58" t="s">
        <v>132</v>
      </c>
      <c r="C69" s="87" t="s">
        <v>21</v>
      </c>
      <c r="D69" s="58" t="s">
        <v>158</v>
      </c>
      <c r="E69" s="57"/>
      <c r="F69" s="88">
        <f>F70+F71+F72</f>
        <v>82271.600000000006</v>
      </c>
      <c r="G69" s="88">
        <f>G70+G71+G72</f>
        <v>80381.3</v>
      </c>
      <c r="H69" s="34">
        <f>F69-[1]ведомственная!F69</f>
        <v>0</v>
      </c>
      <c r="I69" s="37"/>
    </row>
    <row r="70" spans="1:9" s="36" customFormat="1" ht="75">
      <c r="A70" s="86" t="s">
        <v>114</v>
      </c>
      <c r="B70" s="58" t="s">
        <v>132</v>
      </c>
      <c r="C70" s="87" t="s">
        <v>21</v>
      </c>
      <c r="D70" s="58" t="s">
        <v>158</v>
      </c>
      <c r="E70" s="57">
        <v>100</v>
      </c>
      <c r="F70" s="88">
        <v>55032.2</v>
      </c>
      <c r="G70" s="88">
        <v>54984.5</v>
      </c>
      <c r="H70" s="34">
        <f>F70-[1]ведомственная!F70</f>
        <v>9.9999999998544808E-2</v>
      </c>
      <c r="I70" s="37"/>
    </row>
    <row r="71" spans="1:9" s="36" customFormat="1" ht="30">
      <c r="A71" s="86" t="s">
        <v>121</v>
      </c>
      <c r="B71" s="58" t="s">
        <v>132</v>
      </c>
      <c r="C71" s="87" t="s">
        <v>21</v>
      </c>
      <c r="D71" s="58" t="s">
        <v>158</v>
      </c>
      <c r="E71" s="57">
        <v>200</v>
      </c>
      <c r="F71" s="88">
        <v>24656.400000000001</v>
      </c>
      <c r="G71" s="88">
        <v>22813.8</v>
      </c>
      <c r="H71" s="34">
        <f>F71-[1]ведомственная!F71</f>
        <v>-9.9999999998544808E-2</v>
      </c>
      <c r="I71" s="37"/>
    </row>
    <row r="72" spans="1:9" s="36" customFormat="1">
      <c r="A72" s="93" t="s">
        <v>122</v>
      </c>
      <c r="B72" s="58" t="s">
        <v>132</v>
      </c>
      <c r="C72" s="87" t="s">
        <v>21</v>
      </c>
      <c r="D72" s="58" t="s">
        <v>158</v>
      </c>
      <c r="E72" s="57">
        <v>800</v>
      </c>
      <c r="F72" s="88">
        <v>2583</v>
      </c>
      <c r="G72" s="88">
        <v>2583</v>
      </c>
      <c r="H72" s="34">
        <f>F72-[1]ведомственная!F72</f>
        <v>0</v>
      </c>
      <c r="I72" s="37"/>
    </row>
    <row r="73" spans="1:9" s="36" customFormat="1">
      <c r="A73" s="86" t="s">
        <v>159</v>
      </c>
      <c r="B73" s="58" t="s">
        <v>132</v>
      </c>
      <c r="C73" s="87" t="s">
        <v>21</v>
      </c>
      <c r="D73" s="58" t="s">
        <v>160</v>
      </c>
      <c r="E73" s="57"/>
      <c r="F73" s="88">
        <f>F74+F75+F76+F77+F78</f>
        <v>18482.8</v>
      </c>
      <c r="G73" s="88">
        <f>G74+G75+G76+G77+G78</f>
        <v>18482.8</v>
      </c>
      <c r="H73" s="34">
        <f>F73-[1]ведомственная!F73</f>
        <v>0</v>
      </c>
      <c r="I73" s="37"/>
    </row>
    <row r="74" spans="1:9" s="36" customFormat="1" ht="75">
      <c r="A74" s="86" t="s">
        <v>114</v>
      </c>
      <c r="B74" s="58" t="s">
        <v>132</v>
      </c>
      <c r="C74" s="87" t="s">
        <v>21</v>
      </c>
      <c r="D74" s="58" t="s">
        <v>160</v>
      </c>
      <c r="E74" s="57">
        <v>100</v>
      </c>
      <c r="F74" s="88">
        <v>8.1999999999999993</v>
      </c>
      <c r="G74" s="88">
        <v>8.1999999999999993</v>
      </c>
      <c r="H74" s="34">
        <f>F74-[1]ведомственная!F74</f>
        <v>0</v>
      </c>
      <c r="I74" s="37"/>
    </row>
    <row r="75" spans="1:9" s="36" customFormat="1" ht="30">
      <c r="A75" s="86" t="s">
        <v>121</v>
      </c>
      <c r="B75" s="58" t="s">
        <v>132</v>
      </c>
      <c r="C75" s="87" t="s">
        <v>21</v>
      </c>
      <c r="D75" s="58" t="s">
        <v>160</v>
      </c>
      <c r="E75" s="57">
        <v>200</v>
      </c>
      <c r="F75" s="88">
        <v>676.8</v>
      </c>
      <c r="G75" s="88">
        <v>676.8</v>
      </c>
      <c r="H75" s="34">
        <f>F75-[1]ведомственная!F75</f>
        <v>0</v>
      </c>
      <c r="I75" s="37"/>
    </row>
    <row r="76" spans="1:9" s="36" customFormat="1">
      <c r="A76" s="86" t="s">
        <v>127</v>
      </c>
      <c r="B76" s="58" t="s">
        <v>132</v>
      </c>
      <c r="C76" s="87" t="s">
        <v>21</v>
      </c>
      <c r="D76" s="58" t="s">
        <v>160</v>
      </c>
      <c r="E76" s="57">
        <v>300</v>
      </c>
      <c r="F76" s="88">
        <v>7287.6</v>
      </c>
      <c r="G76" s="88">
        <v>7287.6</v>
      </c>
      <c r="H76" s="34">
        <f>F76-[1]ведомственная!F76</f>
        <v>0</v>
      </c>
      <c r="I76" s="37"/>
    </row>
    <row r="77" spans="1:9" s="36" customFormat="1" ht="45">
      <c r="A77" s="106" t="s">
        <v>161</v>
      </c>
      <c r="B77" s="58" t="s">
        <v>132</v>
      </c>
      <c r="C77" s="87" t="s">
        <v>21</v>
      </c>
      <c r="D77" s="58" t="s">
        <v>160</v>
      </c>
      <c r="E77" s="57">
        <v>400</v>
      </c>
      <c r="F77" s="88">
        <v>3279.9</v>
      </c>
      <c r="G77" s="88">
        <v>3279.9</v>
      </c>
      <c r="H77" s="34">
        <f>F77-[1]ведомственная!F77</f>
        <v>0</v>
      </c>
      <c r="I77" s="37"/>
    </row>
    <row r="78" spans="1:9" s="36" customFormat="1">
      <c r="A78" s="93" t="s">
        <v>122</v>
      </c>
      <c r="B78" s="58" t="s">
        <v>132</v>
      </c>
      <c r="C78" s="87" t="s">
        <v>21</v>
      </c>
      <c r="D78" s="58" t="s">
        <v>160</v>
      </c>
      <c r="E78" s="57">
        <v>800</v>
      </c>
      <c r="F78" s="88">
        <v>7230.3</v>
      </c>
      <c r="G78" s="88">
        <v>7230.3</v>
      </c>
      <c r="H78" s="34">
        <f>F78-[1]ведомственная!F78</f>
        <v>0</v>
      </c>
      <c r="I78" s="37"/>
    </row>
    <row r="79" spans="1:9" s="36" customFormat="1">
      <c r="A79" s="93" t="s">
        <v>162</v>
      </c>
      <c r="B79" s="58" t="s">
        <v>132</v>
      </c>
      <c r="C79" s="87" t="s">
        <v>21</v>
      </c>
      <c r="D79" s="58" t="s">
        <v>163</v>
      </c>
      <c r="E79" s="57"/>
      <c r="F79" s="88">
        <f>F80+F81+F82</f>
        <v>25425.600000000002</v>
      </c>
      <c r="G79" s="88">
        <f>G80+G81+G82</f>
        <v>25385.600000000002</v>
      </c>
      <c r="H79" s="34">
        <f>F79-[1]ведомственная!F79</f>
        <v>0</v>
      </c>
      <c r="I79" s="37"/>
    </row>
    <row r="80" spans="1:9" s="36" customFormat="1" ht="30">
      <c r="A80" s="86" t="s">
        <v>121</v>
      </c>
      <c r="B80" s="58" t="s">
        <v>132</v>
      </c>
      <c r="C80" s="87" t="s">
        <v>21</v>
      </c>
      <c r="D80" s="58" t="s">
        <v>163</v>
      </c>
      <c r="E80" s="57">
        <v>200</v>
      </c>
      <c r="F80" s="88">
        <v>292.2</v>
      </c>
      <c r="G80" s="88">
        <v>252.2</v>
      </c>
      <c r="H80" s="34">
        <f>F80-[1]ведомственная!F80</f>
        <v>0</v>
      </c>
      <c r="I80" s="37"/>
    </row>
    <row r="81" spans="1:9" s="36" customFormat="1" ht="45">
      <c r="A81" s="106" t="s">
        <v>161</v>
      </c>
      <c r="B81" s="58" t="s">
        <v>132</v>
      </c>
      <c r="C81" s="87" t="s">
        <v>21</v>
      </c>
      <c r="D81" s="58" t="s">
        <v>163</v>
      </c>
      <c r="E81" s="57">
        <v>400</v>
      </c>
      <c r="F81" s="88">
        <v>22000</v>
      </c>
      <c r="G81" s="88">
        <v>22000</v>
      </c>
      <c r="H81" s="34">
        <f>F81-[1]ведомственная!F81</f>
        <v>0</v>
      </c>
      <c r="I81" s="37"/>
    </row>
    <row r="82" spans="1:9" s="36" customFormat="1">
      <c r="A82" s="93" t="s">
        <v>122</v>
      </c>
      <c r="B82" s="58" t="s">
        <v>132</v>
      </c>
      <c r="C82" s="87" t="s">
        <v>21</v>
      </c>
      <c r="D82" s="58" t="s">
        <v>163</v>
      </c>
      <c r="E82" s="57">
        <v>800</v>
      </c>
      <c r="F82" s="88">
        <v>3133.4</v>
      </c>
      <c r="G82" s="88">
        <v>3133.4</v>
      </c>
      <c r="H82" s="34">
        <f>F82-[1]ведомственная!F82</f>
        <v>0</v>
      </c>
      <c r="I82" s="37"/>
    </row>
    <row r="83" spans="1:9" s="36" customFormat="1">
      <c r="A83" s="93" t="s">
        <v>141</v>
      </c>
      <c r="B83" s="58" t="s">
        <v>148</v>
      </c>
      <c r="C83" s="87" t="s">
        <v>21</v>
      </c>
      <c r="D83" s="58" t="s">
        <v>142</v>
      </c>
      <c r="E83" s="57"/>
      <c r="F83" s="88">
        <f>F84</f>
        <v>542.6</v>
      </c>
      <c r="G83" s="88">
        <f>G84</f>
        <v>435.6</v>
      </c>
      <c r="H83" s="34">
        <f>F83-[1]ведомственная!F83</f>
        <v>0</v>
      </c>
      <c r="I83" s="37"/>
    </row>
    <row r="84" spans="1:9" s="36" customFormat="1" ht="126.75" customHeight="1">
      <c r="A84" s="93" t="s">
        <v>164</v>
      </c>
      <c r="B84" s="58" t="s">
        <v>132</v>
      </c>
      <c r="C84" s="87" t="s">
        <v>21</v>
      </c>
      <c r="D84" s="58" t="s">
        <v>165</v>
      </c>
      <c r="E84" s="57"/>
      <c r="F84" s="88">
        <f>F85</f>
        <v>542.6</v>
      </c>
      <c r="G84" s="88">
        <f>G85</f>
        <v>435.6</v>
      </c>
      <c r="H84" s="34">
        <f>F84-[1]ведомственная!F84</f>
        <v>0</v>
      </c>
      <c r="I84" s="37"/>
    </row>
    <row r="85" spans="1:9" s="36" customFormat="1" ht="30">
      <c r="A85" s="86" t="s">
        <v>121</v>
      </c>
      <c r="B85" s="58" t="s">
        <v>132</v>
      </c>
      <c r="C85" s="87" t="s">
        <v>21</v>
      </c>
      <c r="D85" s="58" t="s">
        <v>165</v>
      </c>
      <c r="E85" s="57">
        <v>200</v>
      </c>
      <c r="F85" s="88">
        <v>542.6</v>
      </c>
      <c r="G85" s="88">
        <v>435.6</v>
      </c>
      <c r="H85" s="34">
        <f>F85-[1]ведомственная!F85</f>
        <v>0</v>
      </c>
      <c r="I85" s="37"/>
    </row>
    <row r="86" spans="1:9" s="36" customFormat="1" ht="36" customHeight="1">
      <c r="A86" s="89" t="s">
        <v>166</v>
      </c>
      <c r="B86" s="66" t="s">
        <v>132</v>
      </c>
      <c r="C86" s="90" t="s">
        <v>21</v>
      </c>
      <c r="D86" s="66" t="s">
        <v>167</v>
      </c>
      <c r="E86" s="65"/>
      <c r="F86" s="88">
        <f t="shared" ref="F86:G88" si="3">F87</f>
        <v>49762.9</v>
      </c>
      <c r="G86" s="88">
        <f t="shared" si="3"/>
        <v>49762.9</v>
      </c>
      <c r="H86" s="34">
        <f>F86-[1]ведомственная!F86</f>
        <v>0</v>
      </c>
      <c r="I86" s="37"/>
    </row>
    <row r="87" spans="1:9" s="36" customFormat="1" ht="30">
      <c r="A87" s="89" t="s">
        <v>168</v>
      </c>
      <c r="B87" s="66" t="s">
        <v>132</v>
      </c>
      <c r="C87" s="90" t="s">
        <v>21</v>
      </c>
      <c r="D87" s="66" t="s">
        <v>169</v>
      </c>
      <c r="E87" s="65"/>
      <c r="F87" s="88">
        <f t="shared" si="3"/>
        <v>49762.9</v>
      </c>
      <c r="G87" s="88">
        <f t="shared" si="3"/>
        <v>49762.9</v>
      </c>
      <c r="H87" s="34">
        <f>F87-[1]ведомственная!F87</f>
        <v>0</v>
      </c>
      <c r="I87" s="37"/>
    </row>
    <row r="88" spans="1:9" s="36" customFormat="1" ht="45">
      <c r="A88" s="91" t="s">
        <v>170</v>
      </c>
      <c r="B88" s="66" t="s">
        <v>132</v>
      </c>
      <c r="C88" s="90" t="s">
        <v>21</v>
      </c>
      <c r="D88" s="66" t="s">
        <v>171</v>
      </c>
      <c r="E88" s="65"/>
      <c r="F88" s="88">
        <f t="shared" si="3"/>
        <v>49762.9</v>
      </c>
      <c r="G88" s="88">
        <f t="shared" si="3"/>
        <v>49762.9</v>
      </c>
      <c r="H88" s="34">
        <f>F88-[1]ведомственная!F88</f>
        <v>0</v>
      </c>
      <c r="I88" s="37"/>
    </row>
    <row r="89" spans="1:9" s="36" customFormat="1" ht="30">
      <c r="A89" s="91" t="s">
        <v>172</v>
      </c>
      <c r="B89" s="66" t="s">
        <v>132</v>
      </c>
      <c r="C89" s="90" t="s">
        <v>21</v>
      </c>
      <c r="D89" s="66" t="s">
        <v>171</v>
      </c>
      <c r="E89" s="65">
        <v>600</v>
      </c>
      <c r="F89" s="88">
        <v>49762.9</v>
      </c>
      <c r="G89" s="88">
        <v>49762.9</v>
      </c>
      <c r="H89" s="34">
        <f>F89-[1]ведомственная!F89</f>
        <v>0</v>
      </c>
      <c r="I89" s="37"/>
    </row>
    <row r="90" spans="1:9" s="36" customFormat="1">
      <c r="A90" s="86" t="s">
        <v>24</v>
      </c>
      <c r="B90" s="58" t="s">
        <v>132</v>
      </c>
      <c r="C90" s="87" t="s">
        <v>23</v>
      </c>
      <c r="D90" s="58"/>
      <c r="E90" s="57"/>
      <c r="F90" s="88">
        <f>F91</f>
        <v>113</v>
      </c>
      <c r="G90" s="88">
        <f>G91</f>
        <v>113</v>
      </c>
      <c r="H90" s="34">
        <f>F90-[1]ведомственная!F90</f>
        <v>0</v>
      </c>
      <c r="I90" s="40"/>
    </row>
    <row r="91" spans="1:9" s="36" customFormat="1">
      <c r="A91" s="86" t="s">
        <v>26</v>
      </c>
      <c r="B91" s="58" t="s">
        <v>132</v>
      </c>
      <c r="C91" s="87" t="s">
        <v>25</v>
      </c>
      <c r="D91" s="58"/>
      <c r="E91" s="57"/>
      <c r="F91" s="88">
        <f>F92</f>
        <v>113</v>
      </c>
      <c r="G91" s="88">
        <f>G92</f>
        <v>113</v>
      </c>
      <c r="H91" s="34">
        <f>F91-[1]ведомственная!F91</f>
        <v>0</v>
      </c>
      <c r="I91" s="40"/>
    </row>
    <row r="92" spans="1:9" s="36" customFormat="1">
      <c r="A92" s="86" t="s">
        <v>110</v>
      </c>
      <c r="B92" s="58" t="s">
        <v>132</v>
      </c>
      <c r="C92" s="87" t="s">
        <v>25</v>
      </c>
      <c r="D92" s="58" t="s">
        <v>111</v>
      </c>
      <c r="E92" s="57"/>
      <c r="F92" s="88">
        <f>F93+F95</f>
        <v>113</v>
      </c>
      <c r="G92" s="88">
        <f>G93+G95</f>
        <v>113</v>
      </c>
      <c r="H92" s="34">
        <f>F92-[1]ведомственная!F92</f>
        <v>0</v>
      </c>
      <c r="I92" s="37"/>
    </row>
    <row r="93" spans="1:9" s="36" customFormat="1">
      <c r="A93" s="86" t="s">
        <v>173</v>
      </c>
      <c r="B93" s="58" t="s">
        <v>132</v>
      </c>
      <c r="C93" s="87" t="s">
        <v>25</v>
      </c>
      <c r="D93" s="58" t="s">
        <v>174</v>
      </c>
      <c r="E93" s="57"/>
      <c r="F93" s="88">
        <f>F94</f>
        <v>50</v>
      </c>
      <c r="G93" s="88">
        <f>G94</f>
        <v>50</v>
      </c>
      <c r="H93" s="34">
        <f>F93-[1]ведомственная!F93</f>
        <v>0</v>
      </c>
      <c r="I93" s="37"/>
    </row>
    <row r="94" spans="1:9" s="36" customFormat="1" ht="30">
      <c r="A94" s="86" t="s">
        <v>121</v>
      </c>
      <c r="B94" s="58" t="s">
        <v>132</v>
      </c>
      <c r="C94" s="87" t="s">
        <v>25</v>
      </c>
      <c r="D94" s="58" t="s">
        <v>174</v>
      </c>
      <c r="E94" s="57">
        <v>200</v>
      </c>
      <c r="F94" s="88">
        <v>50</v>
      </c>
      <c r="G94" s="88">
        <v>50</v>
      </c>
      <c r="H94" s="34">
        <f>F94-[1]ведомственная!F94</f>
        <v>0</v>
      </c>
      <c r="I94" s="37"/>
    </row>
    <row r="95" spans="1:9" s="36" customFormat="1">
      <c r="A95" s="86" t="s">
        <v>175</v>
      </c>
      <c r="B95" s="58" t="s">
        <v>132</v>
      </c>
      <c r="C95" s="87" t="s">
        <v>25</v>
      </c>
      <c r="D95" s="58" t="s">
        <v>176</v>
      </c>
      <c r="E95" s="57"/>
      <c r="F95" s="88">
        <f>F96+F97</f>
        <v>63</v>
      </c>
      <c r="G95" s="88">
        <f>G96+G97</f>
        <v>63</v>
      </c>
      <c r="H95" s="34">
        <f>F95-[1]ведомственная!F95</f>
        <v>0</v>
      </c>
      <c r="I95" s="37"/>
    </row>
    <row r="96" spans="1:9" s="36" customFormat="1" ht="30">
      <c r="A96" s="86" t="s">
        <v>121</v>
      </c>
      <c r="B96" s="58" t="s">
        <v>132</v>
      </c>
      <c r="C96" s="87" t="s">
        <v>25</v>
      </c>
      <c r="D96" s="58" t="s">
        <v>176</v>
      </c>
      <c r="E96" s="57">
        <v>200</v>
      </c>
      <c r="F96" s="88">
        <v>56</v>
      </c>
      <c r="G96" s="88">
        <v>56</v>
      </c>
      <c r="H96" s="34">
        <f>F96-[1]ведомственная!F96</f>
        <v>0</v>
      </c>
      <c r="I96" s="37"/>
    </row>
    <row r="97" spans="1:9" s="36" customFormat="1">
      <c r="A97" s="86" t="s">
        <v>127</v>
      </c>
      <c r="B97" s="58" t="s">
        <v>132</v>
      </c>
      <c r="C97" s="87" t="s">
        <v>25</v>
      </c>
      <c r="D97" s="58" t="s">
        <v>176</v>
      </c>
      <c r="E97" s="57">
        <v>300</v>
      </c>
      <c r="F97" s="88">
        <v>7</v>
      </c>
      <c r="G97" s="88">
        <v>7</v>
      </c>
      <c r="H97" s="34">
        <f>F97-[1]ведомственная!F97</f>
        <v>0</v>
      </c>
      <c r="I97" s="37"/>
    </row>
    <row r="98" spans="1:9">
      <c r="A98" s="89" t="s">
        <v>32</v>
      </c>
      <c r="B98" s="66" t="s">
        <v>132</v>
      </c>
      <c r="C98" s="90" t="s">
        <v>31</v>
      </c>
      <c r="D98" s="66"/>
      <c r="E98" s="65"/>
      <c r="F98" s="88">
        <f>F99+F105+F119+F151</f>
        <v>699460.6</v>
      </c>
      <c r="G98" s="88">
        <f>G99+G105+G119+G151</f>
        <v>673399.1</v>
      </c>
      <c r="H98" s="34">
        <f>F98-[1]ведомственная!F98</f>
        <v>0</v>
      </c>
      <c r="I98" s="40"/>
    </row>
    <row r="99" spans="1:9" s="36" customFormat="1">
      <c r="A99" s="89" t="s">
        <v>36</v>
      </c>
      <c r="B99" s="66" t="s">
        <v>132</v>
      </c>
      <c r="C99" s="90" t="s">
        <v>35</v>
      </c>
      <c r="D99" s="66"/>
      <c r="E99" s="65"/>
      <c r="F99" s="88">
        <f t="shared" ref="F99:G103" si="4">F100</f>
        <v>100</v>
      </c>
      <c r="G99" s="88">
        <f t="shared" si="4"/>
        <v>0</v>
      </c>
      <c r="H99" s="34">
        <f>F99-[1]ведомственная!F99</f>
        <v>1.4779288903810084E-12</v>
      </c>
      <c r="I99" s="40"/>
    </row>
    <row r="100" spans="1:9" s="36" customFormat="1" ht="45">
      <c r="A100" s="89" t="s">
        <v>177</v>
      </c>
      <c r="B100" s="66" t="s">
        <v>132</v>
      </c>
      <c r="C100" s="90" t="s">
        <v>35</v>
      </c>
      <c r="D100" s="66" t="s">
        <v>178</v>
      </c>
      <c r="E100" s="65"/>
      <c r="F100" s="88">
        <f t="shared" si="4"/>
        <v>100</v>
      </c>
      <c r="G100" s="88">
        <f t="shared" si="4"/>
        <v>0</v>
      </c>
      <c r="H100" s="34">
        <f>F100-[1]ведомственная!F100</f>
        <v>1.4779288903810084E-12</v>
      </c>
      <c r="I100" s="37"/>
    </row>
    <row r="101" spans="1:9" s="36" customFormat="1" ht="45">
      <c r="A101" s="89" t="s">
        <v>179</v>
      </c>
      <c r="B101" s="66" t="s">
        <v>132</v>
      </c>
      <c r="C101" s="90" t="s">
        <v>35</v>
      </c>
      <c r="D101" s="66" t="s">
        <v>180</v>
      </c>
      <c r="E101" s="65"/>
      <c r="F101" s="88">
        <f t="shared" si="4"/>
        <v>100</v>
      </c>
      <c r="G101" s="88">
        <f t="shared" si="4"/>
        <v>0</v>
      </c>
      <c r="H101" s="34">
        <f>F101-[1]ведомственная!F101</f>
        <v>1.4779288903810084E-12</v>
      </c>
      <c r="I101" s="37"/>
    </row>
    <row r="102" spans="1:9" s="36" customFormat="1" ht="45">
      <c r="A102" s="89" t="s">
        <v>181</v>
      </c>
      <c r="B102" s="66" t="s">
        <v>132</v>
      </c>
      <c r="C102" s="90" t="s">
        <v>35</v>
      </c>
      <c r="D102" s="66" t="s">
        <v>182</v>
      </c>
      <c r="E102" s="65"/>
      <c r="F102" s="88">
        <f t="shared" si="4"/>
        <v>100</v>
      </c>
      <c r="G102" s="88">
        <f t="shared" si="4"/>
        <v>0</v>
      </c>
      <c r="H102" s="34">
        <f>F102-[1]ведомственная!F102</f>
        <v>1.4779288903810084E-12</v>
      </c>
      <c r="I102" s="37"/>
    </row>
    <row r="103" spans="1:9" s="36" customFormat="1" ht="30">
      <c r="A103" s="91" t="s">
        <v>183</v>
      </c>
      <c r="B103" s="66" t="s">
        <v>132</v>
      </c>
      <c r="C103" s="90" t="s">
        <v>35</v>
      </c>
      <c r="D103" s="66" t="s">
        <v>184</v>
      </c>
      <c r="E103" s="65"/>
      <c r="F103" s="88">
        <f t="shared" si="4"/>
        <v>100</v>
      </c>
      <c r="G103" s="88">
        <f t="shared" si="4"/>
        <v>0</v>
      </c>
      <c r="H103" s="34">
        <f>F103-[1]ведомственная!F103</f>
        <v>1.4779288903810084E-12</v>
      </c>
      <c r="I103" s="37"/>
    </row>
    <row r="104" spans="1:9" s="36" customFormat="1" ht="45">
      <c r="A104" s="91" t="s">
        <v>161</v>
      </c>
      <c r="B104" s="66" t="s">
        <v>132</v>
      </c>
      <c r="C104" s="90" t="s">
        <v>35</v>
      </c>
      <c r="D104" s="66" t="s">
        <v>184</v>
      </c>
      <c r="E104" s="65">
        <v>400</v>
      </c>
      <c r="F104" s="88">
        <v>100</v>
      </c>
      <c r="G104" s="88">
        <v>0</v>
      </c>
      <c r="H104" s="34">
        <f>F104-[1]ведомственная!F104</f>
        <v>1.4779288903810084E-12</v>
      </c>
      <c r="I104" s="37"/>
    </row>
    <row r="105" spans="1:9" s="36" customFormat="1">
      <c r="A105" s="89" t="s">
        <v>38</v>
      </c>
      <c r="B105" s="66" t="s">
        <v>132</v>
      </c>
      <c r="C105" s="90" t="s">
        <v>37</v>
      </c>
      <c r="D105" s="67"/>
      <c r="E105" s="65"/>
      <c r="F105" s="88">
        <f t="shared" ref="F105:G107" si="5">F106</f>
        <v>58472.6</v>
      </c>
      <c r="G105" s="88">
        <f t="shared" si="5"/>
        <v>58430.6</v>
      </c>
      <c r="H105" s="34">
        <f>F105-[1]ведомственная!F107</f>
        <v>0</v>
      </c>
      <c r="I105" s="40"/>
    </row>
    <row r="106" spans="1:9" s="36" customFormat="1" ht="30">
      <c r="A106" s="89" t="s">
        <v>185</v>
      </c>
      <c r="B106" s="66" t="s">
        <v>132</v>
      </c>
      <c r="C106" s="90" t="s">
        <v>37</v>
      </c>
      <c r="D106" s="66" t="s">
        <v>186</v>
      </c>
      <c r="E106" s="65"/>
      <c r="F106" s="88">
        <f t="shared" si="5"/>
        <v>58472.6</v>
      </c>
      <c r="G106" s="88">
        <f t="shared" si="5"/>
        <v>58430.6</v>
      </c>
      <c r="H106" s="34">
        <f>F106-[1]ведомственная!F108</f>
        <v>0</v>
      </c>
      <c r="I106" s="37"/>
    </row>
    <row r="107" spans="1:9" s="36" customFormat="1" ht="30">
      <c r="A107" s="89" t="s">
        <v>187</v>
      </c>
      <c r="B107" s="66" t="s">
        <v>132</v>
      </c>
      <c r="C107" s="90" t="s">
        <v>37</v>
      </c>
      <c r="D107" s="66" t="s">
        <v>188</v>
      </c>
      <c r="E107" s="65"/>
      <c r="F107" s="88">
        <f t="shared" si="5"/>
        <v>58472.6</v>
      </c>
      <c r="G107" s="88">
        <f t="shared" si="5"/>
        <v>58430.6</v>
      </c>
      <c r="H107" s="34">
        <f>F107-[1]ведомственная!F109</f>
        <v>0</v>
      </c>
      <c r="I107" s="37"/>
    </row>
    <row r="108" spans="1:9" s="36" customFormat="1" ht="60">
      <c r="A108" s="89" t="s">
        <v>189</v>
      </c>
      <c r="B108" s="66" t="s">
        <v>132</v>
      </c>
      <c r="C108" s="90" t="s">
        <v>37</v>
      </c>
      <c r="D108" s="66" t="s">
        <v>190</v>
      </c>
      <c r="E108" s="65"/>
      <c r="F108" s="88">
        <f>F109+F111+F113+F115+F117</f>
        <v>58472.6</v>
      </c>
      <c r="G108" s="88">
        <f>G109+G111+G113+G115+G117</f>
        <v>58430.6</v>
      </c>
      <c r="H108" s="34">
        <f>F108-[1]ведомственная!F110</f>
        <v>0</v>
      </c>
      <c r="I108" s="37"/>
    </row>
    <row r="109" spans="1:9" s="36" customFormat="1" ht="45">
      <c r="A109" s="91" t="s">
        <v>170</v>
      </c>
      <c r="B109" s="66" t="s">
        <v>132</v>
      </c>
      <c r="C109" s="90" t="s">
        <v>37</v>
      </c>
      <c r="D109" s="66" t="s">
        <v>191</v>
      </c>
      <c r="E109" s="65"/>
      <c r="F109" s="88">
        <f>F110</f>
        <v>4159.8</v>
      </c>
      <c r="G109" s="88">
        <f>G110</f>
        <v>4159.8</v>
      </c>
      <c r="H109" s="34">
        <f>F109-[1]ведомственная!F111</f>
        <v>0</v>
      </c>
      <c r="I109" s="37"/>
    </row>
    <row r="110" spans="1:9" s="36" customFormat="1" ht="30">
      <c r="A110" s="91" t="s">
        <v>172</v>
      </c>
      <c r="B110" s="66" t="s">
        <v>132</v>
      </c>
      <c r="C110" s="90" t="s">
        <v>37</v>
      </c>
      <c r="D110" s="66" t="s">
        <v>191</v>
      </c>
      <c r="E110" s="65">
        <v>600</v>
      </c>
      <c r="F110" s="88">
        <v>4159.8</v>
      </c>
      <c r="G110" s="88">
        <v>4159.8</v>
      </c>
      <c r="H110" s="34">
        <f>F110-[1]ведомственная!F112</f>
        <v>0</v>
      </c>
      <c r="I110" s="37"/>
    </row>
    <row r="111" spans="1:9" s="36" customFormat="1" ht="60">
      <c r="A111" s="92" t="s">
        <v>192</v>
      </c>
      <c r="B111" s="66" t="s">
        <v>132</v>
      </c>
      <c r="C111" s="90" t="s">
        <v>37</v>
      </c>
      <c r="D111" s="66" t="s">
        <v>193</v>
      </c>
      <c r="E111" s="65"/>
      <c r="F111" s="88">
        <f>F112</f>
        <v>63.7</v>
      </c>
      <c r="G111" s="88">
        <f>G112</f>
        <v>63.7</v>
      </c>
      <c r="H111" s="34">
        <f>F111-[1]ведомственная!F113</f>
        <v>0</v>
      </c>
      <c r="I111" s="37"/>
    </row>
    <row r="112" spans="1:9" s="36" customFormat="1" ht="30">
      <c r="A112" s="86" t="s">
        <v>121</v>
      </c>
      <c r="B112" s="66" t="s">
        <v>132</v>
      </c>
      <c r="C112" s="90" t="s">
        <v>37</v>
      </c>
      <c r="D112" s="66" t="s">
        <v>193</v>
      </c>
      <c r="E112" s="65">
        <v>200</v>
      </c>
      <c r="F112" s="88">
        <v>63.7</v>
      </c>
      <c r="G112" s="88">
        <v>63.7</v>
      </c>
      <c r="H112" s="34">
        <f>F112-[1]ведомственная!F114</f>
        <v>0</v>
      </c>
      <c r="I112" s="37"/>
    </row>
    <row r="113" spans="1:9" s="36" customFormat="1" ht="45">
      <c r="A113" s="89" t="s">
        <v>194</v>
      </c>
      <c r="B113" s="66" t="s">
        <v>132</v>
      </c>
      <c r="C113" s="90" t="s">
        <v>37</v>
      </c>
      <c r="D113" s="66" t="s">
        <v>195</v>
      </c>
      <c r="E113" s="65"/>
      <c r="F113" s="88">
        <f>F114</f>
        <v>43719.7</v>
      </c>
      <c r="G113" s="88">
        <f>G114</f>
        <v>43677.7</v>
      </c>
      <c r="H113" s="34">
        <f>F113-[1]ведомственная!F115</f>
        <v>0</v>
      </c>
      <c r="I113" s="37"/>
    </row>
    <row r="114" spans="1:9" s="36" customFormat="1">
      <c r="A114" s="91" t="s">
        <v>122</v>
      </c>
      <c r="B114" s="66" t="s">
        <v>132</v>
      </c>
      <c r="C114" s="90" t="s">
        <v>37</v>
      </c>
      <c r="D114" s="66" t="s">
        <v>195</v>
      </c>
      <c r="E114" s="65">
        <v>800</v>
      </c>
      <c r="F114" s="88">
        <v>43719.7</v>
      </c>
      <c r="G114" s="88">
        <v>43677.7</v>
      </c>
      <c r="H114" s="34">
        <f>F114-[1]ведомственная!F116</f>
        <v>0</v>
      </c>
      <c r="I114" s="37"/>
    </row>
    <row r="115" spans="1:9" s="36" customFormat="1" ht="105">
      <c r="A115" s="89" t="s">
        <v>196</v>
      </c>
      <c r="B115" s="66" t="s">
        <v>132</v>
      </c>
      <c r="C115" s="90" t="s">
        <v>37</v>
      </c>
      <c r="D115" s="66" t="s">
        <v>197</v>
      </c>
      <c r="E115" s="65"/>
      <c r="F115" s="88">
        <f>F116</f>
        <v>9535.9</v>
      </c>
      <c r="G115" s="88">
        <f>G116</f>
        <v>9535.9</v>
      </c>
      <c r="H115" s="34">
        <f>F115-[1]ведомственная!F117</f>
        <v>0</v>
      </c>
      <c r="I115" s="37"/>
    </row>
    <row r="116" spans="1:9" s="36" customFormat="1">
      <c r="A116" s="91" t="s">
        <v>122</v>
      </c>
      <c r="B116" s="66" t="s">
        <v>132</v>
      </c>
      <c r="C116" s="90" t="s">
        <v>37</v>
      </c>
      <c r="D116" s="66" t="s">
        <v>197</v>
      </c>
      <c r="E116" s="65">
        <v>800</v>
      </c>
      <c r="F116" s="88">
        <v>9535.9</v>
      </c>
      <c r="G116" s="88">
        <v>9535.9</v>
      </c>
      <c r="H116" s="34">
        <f>F116-[1]ведомственная!F118</f>
        <v>0</v>
      </c>
      <c r="I116" s="37"/>
    </row>
    <row r="117" spans="1:9" s="36" customFormat="1" ht="90">
      <c r="A117" s="107" t="s">
        <v>198</v>
      </c>
      <c r="B117" s="66" t="s">
        <v>132</v>
      </c>
      <c r="C117" s="90" t="s">
        <v>37</v>
      </c>
      <c r="D117" s="66" t="s">
        <v>199</v>
      </c>
      <c r="E117" s="65"/>
      <c r="F117" s="88">
        <f>F118</f>
        <v>993.5</v>
      </c>
      <c r="G117" s="88">
        <f>G118</f>
        <v>993.5</v>
      </c>
      <c r="H117" s="34">
        <f>F117-[1]ведомственная!F119</f>
        <v>0</v>
      </c>
      <c r="I117" s="37"/>
    </row>
    <row r="118" spans="1:9" s="36" customFormat="1">
      <c r="A118" s="91" t="s">
        <v>122</v>
      </c>
      <c r="B118" s="66" t="s">
        <v>132</v>
      </c>
      <c r="C118" s="90" t="s">
        <v>37</v>
      </c>
      <c r="D118" s="66" t="s">
        <v>199</v>
      </c>
      <c r="E118" s="65">
        <v>800</v>
      </c>
      <c r="F118" s="88">
        <v>993.5</v>
      </c>
      <c r="G118" s="88">
        <v>993.5</v>
      </c>
      <c r="H118" s="34">
        <f>F118-[1]ведомственная!F120</f>
        <v>0</v>
      </c>
      <c r="I118" s="37"/>
    </row>
    <row r="119" spans="1:9">
      <c r="A119" s="89" t="s">
        <v>200</v>
      </c>
      <c r="B119" s="66" t="s">
        <v>132</v>
      </c>
      <c r="C119" s="90" t="s">
        <v>39</v>
      </c>
      <c r="D119" s="66"/>
      <c r="E119" s="65"/>
      <c r="F119" s="88">
        <f>F120+F146</f>
        <v>380400.2</v>
      </c>
      <c r="G119" s="88">
        <f>G120+G146</f>
        <v>370509.2</v>
      </c>
      <c r="H119" s="34">
        <f>F119-[1]ведомственная!F121</f>
        <v>0</v>
      </c>
      <c r="I119" s="40"/>
    </row>
    <row r="120" spans="1:9" s="36" customFormat="1" ht="30">
      <c r="A120" s="89" t="s">
        <v>185</v>
      </c>
      <c r="B120" s="66" t="s">
        <v>132</v>
      </c>
      <c r="C120" s="90" t="s">
        <v>39</v>
      </c>
      <c r="D120" s="66" t="s">
        <v>186</v>
      </c>
      <c r="E120" s="65"/>
      <c r="F120" s="55">
        <f>F121</f>
        <v>378728.9</v>
      </c>
      <c r="G120" s="55">
        <f>G121</f>
        <v>368837.9</v>
      </c>
      <c r="H120" s="34">
        <f>F120-[1]ведомственная!F122</f>
        <v>0</v>
      </c>
      <c r="I120" s="37"/>
    </row>
    <row r="121" spans="1:9" s="36" customFormat="1" ht="45">
      <c r="A121" s="89" t="s">
        <v>201</v>
      </c>
      <c r="B121" s="66" t="s">
        <v>132</v>
      </c>
      <c r="C121" s="90" t="s">
        <v>39</v>
      </c>
      <c r="D121" s="66" t="s">
        <v>202</v>
      </c>
      <c r="E121" s="65"/>
      <c r="F121" s="55">
        <f>F122</f>
        <v>378728.9</v>
      </c>
      <c r="G121" s="55">
        <f>G122</f>
        <v>368837.9</v>
      </c>
      <c r="H121" s="34">
        <f>F121-[1]ведомственная!F123</f>
        <v>0</v>
      </c>
      <c r="I121" s="37"/>
    </row>
    <row r="122" spans="1:9" s="36" customFormat="1" ht="30">
      <c r="A122" s="91" t="s">
        <v>203</v>
      </c>
      <c r="B122" s="66" t="s">
        <v>132</v>
      </c>
      <c r="C122" s="90" t="s">
        <v>39</v>
      </c>
      <c r="D122" s="66" t="s">
        <v>204</v>
      </c>
      <c r="E122" s="65"/>
      <c r="F122" s="55">
        <f>F123+F125+F127+F129+F131+F133+F135+F137+F139+F141+F143</f>
        <v>378728.9</v>
      </c>
      <c r="G122" s="55">
        <f>G123+G125+G127+G129+G131+G133+G135+G137+G139+G141+G143</f>
        <v>368837.9</v>
      </c>
      <c r="H122" s="34">
        <f>F122-[1]ведомственная!F124</f>
        <v>0</v>
      </c>
      <c r="I122" s="44"/>
    </row>
    <row r="123" spans="1:9" s="36" customFormat="1" ht="60">
      <c r="A123" s="91" t="s">
        <v>205</v>
      </c>
      <c r="B123" s="66" t="s">
        <v>132</v>
      </c>
      <c r="C123" s="90" t="s">
        <v>39</v>
      </c>
      <c r="D123" s="66" t="s">
        <v>206</v>
      </c>
      <c r="E123" s="65"/>
      <c r="F123" s="88">
        <f>F124</f>
        <v>3502</v>
      </c>
      <c r="G123" s="88">
        <f>G124</f>
        <v>3447.1</v>
      </c>
      <c r="H123" s="34">
        <f>F123-[1]ведомственная!F125</f>
        <v>0</v>
      </c>
      <c r="I123" s="37"/>
    </row>
    <row r="124" spans="1:9" s="36" customFormat="1" ht="45">
      <c r="A124" s="91" t="s">
        <v>161</v>
      </c>
      <c r="B124" s="66" t="s">
        <v>132</v>
      </c>
      <c r="C124" s="90" t="s">
        <v>39</v>
      </c>
      <c r="D124" s="66" t="s">
        <v>206</v>
      </c>
      <c r="E124" s="65">
        <v>400</v>
      </c>
      <c r="F124" s="88">
        <v>3502</v>
      </c>
      <c r="G124" s="88">
        <v>3447.1</v>
      </c>
      <c r="H124" s="34">
        <f>F124-[1]ведомственная!F126</f>
        <v>0</v>
      </c>
      <c r="I124" s="37"/>
    </row>
    <row r="125" spans="1:9" s="36" customFormat="1" ht="60">
      <c r="A125" s="91" t="s">
        <v>207</v>
      </c>
      <c r="B125" s="66" t="s">
        <v>132</v>
      </c>
      <c r="C125" s="90" t="s">
        <v>39</v>
      </c>
      <c r="D125" s="66" t="s">
        <v>208</v>
      </c>
      <c r="E125" s="65"/>
      <c r="F125" s="88">
        <f>F126</f>
        <v>3876.2</v>
      </c>
      <c r="G125" s="88">
        <f>G126</f>
        <v>0</v>
      </c>
      <c r="H125" s="34">
        <f>F125-[1]ведомственная!F127</f>
        <v>0</v>
      </c>
      <c r="I125" s="37"/>
    </row>
    <row r="126" spans="1:9" s="36" customFormat="1" ht="45">
      <c r="A126" s="91" t="s">
        <v>161</v>
      </c>
      <c r="B126" s="66" t="s">
        <v>132</v>
      </c>
      <c r="C126" s="90" t="s">
        <v>39</v>
      </c>
      <c r="D126" s="66" t="s">
        <v>208</v>
      </c>
      <c r="E126" s="65">
        <v>400</v>
      </c>
      <c r="F126" s="88">
        <v>3876.2</v>
      </c>
      <c r="G126" s="88">
        <v>0</v>
      </c>
      <c r="H126" s="34">
        <f>F126-[1]ведомственная!F128</f>
        <v>0</v>
      </c>
      <c r="I126" s="37"/>
    </row>
    <row r="127" spans="1:9" s="36" customFormat="1" ht="30">
      <c r="A127" s="91" t="s">
        <v>209</v>
      </c>
      <c r="B127" s="66" t="s">
        <v>132</v>
      </c>
      <c r="C127" s="90" t="s">
        <v>39</v>
      </c>
      <c r="D127" s="66" t="s">
        <v>210</v>
      </c>
      <c r="E127" s="65"/>
      <c r="F127" s="88">
        <f>F128</f>
        <v>15398.3</v>
      </c>
      <c r="G127" s="88">
        <f>G128</f>
        <v>14994.9</v>
      </c>
      <c r="H127" s="34">
        <f>F127-[1]ведомственная!F129</f>
        <v>0</v>
      </c>
      <c r="I127" s="37"/>
    </row>
    <row r="128" spans="1:9" s="36" customFormat="1" ht="30">
      <c r="A128" s="86" t="s">
        <v>121</v>
      </c>
      <c r="B128" s="66" t="s">
        <v>132</v>
      </c>
      <c r="C128" s="90" t="s">
        <v>39</v>
      </c>
      <c r="D128" s="66" t="s">
        <v>210</v>
      </c>
      <c r="E128" s="65">
        <v>200</v>
      </c>
      <c r="F128" s="88">
        <v>15398.3</v>
      </c>
      <c r="G128" s="88">
        <v>14994.9</v>
      </c>
      <c r="H128" s="34">
        <f>F128-[1]ведомственная!F130</f>
        <v>0</v>
      </c>
      <c r="I128" s="37"/>
    </row>
    <row r="129" spans="1:9" s="36" customFormat="1" ht="30">
      <c r="A129" s="86" t="s">
        <v>211</v>
      </c>
      <c r="B129" s="66" t="s">
        <v>132</v>
      </c>
      <c r="C129" s="90" t="s">
        <v>39</v>
      </c>
      <c r="D129" s="66" t="s">
        <v>212</v>
      </c>
      <c r="E129" s="65"/>
      <c r="F129" s="88">
        <f>F130</f>
        <v>12370</v>
      </c>
      <c r="G129" s="88">
        <f>G130</f>
        <v>12370</v>
      </c>
      <c r="H129" s="34">
        <f>F129-[1]ведомственная!F131</f>
        <v>0</v>
      </c>
      <c r="I129" s="37"/>
    </row>
    <row r="130" spans="1:9" s="36" customFormat="1" ht="30">
      <c r="A130" s="86" t="s">
        <v>121</v>
      </c>
      <c r="B130" s="66" t="s">
        <v>132</v>
      </c>
      <c r="C130" s="90" t="s">
        <v>39</v>
      </c>
      <c r="D130" s="66" t="s">
        <v>212</v>
      </c>
      <c r="E130" s="65">
        <v>200</v>
      </c>
      <c r="F130" s="88">
        <v>12370</v>
      </c>
      <c r="G130" s="88">
        <v>12370</v>
      </c>
      <c r="H130" s="34">
        <f>F130-[1]ведомственная!F132</f>
        <v>0</v>
      </c>
      <c r="I130" s="37"/>
    </row>
    <row r="131" spans="1:9" s="36" customFormat="1" ht="45">
      <c r="A131" s="91" t="s">
        <v>213</v>
      </c>
      <c r="B131" s="66" t="s">
        <v>132</v>
      </c>
      <c r="C131" s="90" t="s">
        <v>39</v>
      </c>
      <c r="D131" s="66" t="s">
        <v>214</v>
      </c>
      <c r="E131" s="65"/>
      <c r="F131" s="88">
        <f>F132</f>
        <v>2500</v>
      </c>
      <c r="G131" s="88">
        <f>G132</f>
        <v>2500</v>
      </c>
      <c r="H131" s="34">
        <f>F131-[1]ведомственная!F133</f>
        <v>0</v>
      </c>
      <c r="I131" s="37"/>
    </row>
    <row r="132" spans="1:9" s="36" customFormat="1" ht="45">
      <c r="A132" s="91" t="s">
        <v>161</v>
      </c>
      <c r="B132" s="66" t="s">
        <v>132</v>
      </c>
      <c r="C132" s="90" t="s">
        <v>39</v>
      </c>
      <c r="D132" s="66" t="s">
        <v>214</v>
      </c>
      <c r="E132" s="65">
        <v>400</v>
      </c>
      <c r="F132" s="88">
        <v>2500</v>
      </c>
      <c r="G132" s="88">
        <v>2500</v>
      </c>
      <c r="H132" s="34">
        <f>F132-[1]ведомственная!F134</f>
        <v>0</v>
      </c>
      <c r="I132" s="37"/>
    </row>
    <row r="133" spans="1:9" s="36" customFormat="1" ht="105">
      <c r="A133" s="91" t="s">
        <v>215</v>
      </c>
      <c r="B133" s="66" t="s">
        <v>132</v>
      </c>
      <c r="C133" s="90" t="s">
        <v>39</v>
      </c>
      <c r="D133" s="66" t="s">
        <v>216</v>
      </c>
      <c r="E133" s="65"/>
      <c r="F133" s="88">
        <f>F134</f>
        <v>3307.9</v>
      </c>
      <c r="G133" s="88">
        <f>G134</f>
        <v>1412.6</v>
      </c>
      <c r="H133" s="34">
        <f>F133-[1]ведомственная!F135</f>
        <v>0</v>
      </c>
      <c r="I133" s="37"/>
    </row>
    <row r="134" spans="1:9" s="36" customFormat="1" ht="45">
      <c r="A134" s="91" t="s">
        <v>161</v>
      </c>
      <c r="B134" s="66" t="s">
        <v>132</v>
      </c>
      <c r="C134" s="90" t="s">
        <v>39</v>
      </c>
      <c r="D134" s="66" t="s">
        <v>216</v>
      </c>
      <c r="E134" s="65">
        <v>400</v>
      </c>
      <c r="F134" s="88">
        <v>3307.9</v>
      </c>
      <c r="G134" s="88">
        <v>1412.6</v>
      </c>
      <c r="H134" s="34">
        <f>F134-[1]ведомственная!F136</f>
        <v>0</v>
      </c>
      <c r="I134" s="37"/>
    </row>
    <row r="135" spans="1:9" s="36" customFormat="1" ht="30">
      <c r="A135" s="91" t="s">
        <v>217</v>
      </c>
      <c r="B135" s="66" t="s">
        <v>132</v>
      </c>
      <c r="C135" s="90" t="s">
        <v>39</v>
      </c>
      <c r="D135" s="66" t="s">
        <v>218</v>
      </c>
      <c r="E135" s="65"/>
      <c r="F135" s="88">
        <f>F136</f>
        <v>3484.4</v>
      </c>
      <c r="G135" s="88">
        <f>G136</f>
        <v>0</v>
      </c>
      <c r="H135" s="34">
        <f>F135-[1]ведомственная!F137</f>
        <v>0</v>
      </c>
      <c r="I135" s="37"/>
    </row>
    <row r="136" spans="1:9" s="36" customFormat="1" ht="30">
      <c r="A136" s="86" t="s">
        <v>121</v>
      </c>
      <c r="B136" s="66" t="s">
        <v>132</v>
      </c>
      <c r="C136" s="90" t="s">
        <v>39</v>
      </c>
      <c r="D136" s="66" t="s">
        <v>218</v>
      </c>
      <c r="E136" s="65">
        <v>200</v>
      </c>
      <c r="F136" s="88">
        <v>3484.4</v>
      </c>
      <c r="G136" s="88">
        <v>0</v>
      </c>
      <c r="H136" s="34">
        <f>F136-[1]ведомственная!F138</f>
        <v>0</v>
      </c>
      <c r="I136" s="37"/>
    </row>
    <row r="137" spans="1:9" s="36" customFormat="1" ht="150">
      <c r="A137" s="92" t="s">
        <v>219</v>
      </c>
      <c r="B137" s="66" t="s">
        <v>132</v>
      </c>
      <c r="C137" s="90" t="s">
        <v>39</v>
      </c>
      <c r="D137" s="65" t="s">
        <v>220</v>
      </c>
      <c r="E137" s="65"/>
      <c r="F137" s="88">
        <f>F138</f>
        <v>140</v>
      </c>
      <c r="G137" s="88">
        <f>G138</f>
        <v>140</v>
      </c>
      <c r="H137" s="34">
        <f>F137-[1]ведомственная!F139</f>
        <v>0</v>
      </c>
      <c r="I137" s="37"/>
    </row>
    <row r="138" spans="1:9" s="36" customFormat="1" ht="30">
      <c r="A138" s="86" t="s">
        <v>121</v>
      </c>
      <c r="B138" s="66" t="s">
        <v>132</v>
      </c>
      <c r="C138" s="90" t="s">
        <v>39</v>
      </c>
      <c r="D138" s="65" t="s">
        <v>220</v>
      </c>
      <c r="E138" s="65">
        <v>200</v>
      </c>
      <c r="F138" s="88">
        <v>140</v>
      </c>
      <c r="G138" s="88">
        <v>140</v>
      </c>
      <c r="H138" s="34">
        <f>F138-[1]ведомственная!F140</f>
        <v>0</v>
      </c>
      <c r="I138" s="37"/>
    </row>
    <row r="139" spans="1:9" s="36" customFormat="1">
      <c r="A139" s="89" t="s">
        <v>221</v>
      </c>
      <c r="B139" s="66" t="s">
        <v>132</v>
      </c>
      <c r="C139" s="90" t="s">
        <v>39</v>
      </c>
      <c r="D139" s="66" t="s">
        <v>222</v>
      </c>
      <c r="E139" s="65"/>
      <c r="F139" s="88">
        <f>F140</f>
        <v>13490.1</v>
      </c>
      <c r="G139" s="88">
        <f>G140</f>
        <v>13386.3</v>
      </c>
      <c r="H139" s="34">
        <f>F139-[1]ведомственная!F141</f>
        <v>0</v>
      </c>
      <c r="I139" s="37"/>
    </row>
    <row r="140" spans="1:9" s="36" customFormat="1" ht="30">
      <c r="A140" s="86" t="s">
        <v>121</v>
      </c>
      <c r="B140" s="66" t="s">
        <v>132</v>
      </c>
      <c r="C140" s="90" t="s">
        <v>39</v>
      </c>
      <c r="D140" s="66" t="s">
        <v>222</v>
      </c>
      <c r="E140" s="65">
        <v>200</v>
      </c>
      <c r="F140" s="88">
        <v>13490.1</v>
      </c>
      <c r="G140" s="88">
        <v>13386.3</v>
      </c>
      <c r="H140" s="34">
        <f>F140-[1]ведомственная!F142</f>
        <v>0</v>
      </c>
      <c r="I140" s="37"/>
    </row>
    <row r="141" spans="1:9" s="36" customFormat="1" ht="30">
      <c r="A141" s="86" t="s">
        <v>223</v>
      </c>
      <c r="B141" s="66" t="s">
        <v>132</v>
      </c>
      <c r="C141" s="90" t="s">
        <v>39</v>
      </c>
      <c r="D141" s="66" t="s">
        <v>224</v>
      </c>
      <c r="E141" s="65"/>
      <c r="F141" s="88">
        <f>F142</f>
        <v>60</v>
      </c>
      <c r="G141" s="88">
        <f>G142</f>
        <v>60</v>
      </c>
      <c r="H141" s="34">
        <f>F141-[1]ведомственная!F143</f>
        <v>0</v>
      </c>
      <c r="I141" s="37"/>
    </row>
    <row r="142" spans="1:9" s="36" customFormat="1" ht="30">
      <c r="A142" s="86" t="s">
        <v>121</v>
      </c>
      <c r="B142" s="66" t="s">
        <v>132</v>
      </c>
      <c r="C142" s="90" t="s">
        <v>39</v>
      </c>
      <c r="D142" s="66" t="s">
        <v>224</v>
      </c>
      <c r="E142" s="65">
        <v>200</v>
      </c>
      <c r="F142" s="88">
        <v>60</v>
      </c>
      <c r="G142" s="88">
        <v>60</v>
      </c>
      <c r="H142" s="34">
        <f>F142-[1]ведомственная!F144</f>
        <v>0</v>
      </c>
      <c r="I142" s="37"/>
    </row>
    <row r="143" spans="1:9" s="36" customFormat="1" ht="180">
      <c r="A143" s="92" t="s">
        <v>225</v>
      </c>
      <c r="B143" s="66" t="s">
        <v>132</v>
      </c>
      <c r="C143" s="90" t="s">
        <v>39</v>
      </c>
      <c r="D143" s="66" t="s">
        <v>226</v>
      </c>
      <c r="E143" s="65"/>
      <c r="F143" s="88">
        <f>F144+F145</f>
        <v>320600</v>
      </c>
      <c r="G143" s="88">
        <f>G144+G145</f>
        <v>320527</v>
      </c>
      <c r="H143" s="34">
        <f>F143-[1]ведомственная!F145</f>
        <v>0</v>
      </c>
      <c r="I143" s="37"/>
    </row>
    <row r="144" spans="1:9" s="36" customFormat="1" ht="30">
      <c r="A144" s="86" t="s">
        <v>121</v>
      </c>
      <c r="B144" s="66" t="s">
        <v>132</v>
      </c>
      <c r="C144" s="90" t="s">
        <v>39</v>
      </c>
      <c r="D144" s="66" t="s">
        <v>226</v>
      </c>
      <c r="E144" s="65">
        <v>200</v>
      </c>
      <c r="F144" s="88">
        <v>239355.6</v>
      </c>
      <c r="G144" s="88">
        <v>239282.6</v>
      </c>
      <c r="H144" s="34">
        <f>F144-[1]ведомственная!F146</f>
        <v>0</v>
      </c>
      <c r="I144" s="37"/>
    </row>
    <row r="145" spans="1:9" s="36" customFormat="1" ht="45">
      <c r="A145" s="91" t="s">
        <v>161</v>
      </c>
      <c r="B145" s="66" t="s">
        <v>132</v>
      </c>
      <c r="C145" s="90" t="s">
        <v>39</v>
      </c>
      <c r="D145" s="66" t="s">
        <v>226</v>
      </c>
      <c r="E145" s="65">
        <v>400</v>
      </c>
      <c r="F145" s="88">
        <v>81244.399999999994</v>
      </c>
      <c r="G145" s="88">
        <v>81244.399999999994</v>
      </c>
      <c r="H145" s="34">
        <f>F145-[1]ведомственная!F147</f>
        <v>0</v>
      </c>
      <c r="I145" s="37"/>
    </row>
    <row r="146" spans="1:9" s="36" customFormat="1" ht="75">
      <c r="A146" s="91" t="s">
        <v>227</v>
      </c>
      <c r="B146" s="66" t="s">
        <v>132</v>
      </c>
      <c r="C146" s="90" t="s">
        <v>39</v>
      </c>
      <c r="D146" s="66" t="s">
        <v>228</v>
      </c>
      <c r="E146" s="65"/>
      <c r="F146" s="88">
        <f t="shared" ref="F146:G149" si="6">F147</f>
        <v>1671.3</v>
      </c>
      <c r="G146" s="88">
        <f t="shared" si="6"/>
        <v>1671.3</v>
      </c>
      <c r="H146" s="34">
        <f>F146-[1]ведомственная!F148</f>
        <v>0</v>
      </c>
      <c r="I146" s="37"/>
    </row>
    <row r="147" spans="1:9" s="36" customFormat="1" ht="30">
      <c r="A147" s="91" t="s">
        <v>229</v>
      </c>
      <c r="B147" s="66" t="s">
        <v>132</v>
      </c>
      <c r="C147" s="90" t="s">
        <v>39</v>
      </c>
      <c r="D147" s="66" t="s">
        <v>230</v>
      </c>
      <c r="E147" s="65"/>
      <c r="F147" s="88">
        <f t="shared" si="6"/>
        <v>1671.3</v>
      </c>
      <c r="G147" s="88">
        <f t="shared" si="6"/>
        <v>1671.3</v>
      </c>
      <c r="H147" s="34">
        <f>F147-[1]ведомственная!F149</f>
        <v>0</v>
      </c>
      <c r="I147" s="37"/>
    </row>
    <row r="148" spans="1:9" s="36" customFormat="1" ht="45">
      <c r="A148" s="89" t="s">
        <v>231</v>
      </c>
      <c r="B148" s="66" t="s">
        <v>132</v>
      </c>
      <c r="C148" s="90" t="s">
        <v>39</v>
      </c>
      <c r="D148" s="66" t="s">
        <v>232</v>
      </c>
      <c r="E148" s="65"/>
      <c r="F148" s="88">
        <f t="shared" si="6"/>
        <v>1671.3</v>
      </c>
      <c r="G148" s="88">
        <f t="shared" si="6"/>
        <v>1671.3</v>
      </c>
      <c r="H148" s="34">
        <f>F148-[1]ведомственная!F150</f>
        <v>0</v>
      </c>
      <c r="I148" s="37"/>
    </row>
    <row r="149" spans="1:9" s="36" customFormat="1" ht="75">
      <c r="A149" s="91" t="s">
        <v>233</v>
      </c>
      <c r="B149" s="66" t="s">
        <v>132</v>
      </c>
      <c r="C149" s="90" t="s">
        <v>39</v>
      </c>
      <c r="D149" s="66" t="s">
        <v>234</v>
      </c>
      <c r="E149" s="65"/>
      <c r="F149" s="88">
        <f t="shared" si="6"/>
        <v>1671.3</v>
      </c>
      <c r="G149" s="88">
        <f t="shared" si="6"/>
        <v>1671.3</v>
      </c>
      <c r="H149" s="34">
        <f>F149-[1]ведомственная!F151</f>
        <v>0</v>
      </c>
      <c r="I149" s="37"/>
    </row>
    <row r="150" spans="1:9" s="36" customFormat="1" ht="30">
      <c r="A150" s="86" t="s">
        <v>121</v>
      </c>
      <c r="B150" s="66" t="s">
        <v>132</v>
      </c>
      <c r="C150" s="90" t="s">
        <v>39</v>
      </c>
      <c r="D150" s="66" t="s">
        <v>234</v>
      </c>
      <c r="E150" s="65">
        <v>200</v>
      </c>
      <c r="F150" s="88">
        <v>1671.3</v>
      </c>
      <c r="G150" s="88">
        <v>1671.3</v>
      </c>
      <c r="H150" s="34">
        <f>F150-[1]ведомственная!F152</f>
        <v>0</v>
      </c>
      <c r="I150" s="37"/>
    </row>
    <row r="151" spans="1:9" s="36" customFormat="1">
      <c r="A151" s="89" t="s">
        <v>42</v>
      </c>
      <c r="B151" s="66" t="s">
        <v>132</v>
      </c>
      <c r="C151" s="90" t="s">
        <v>41</v>
      </c>
      <c r="D151" s="66"/>
      <c r="E151" s="65"/>
      <c r="F151" s="88">
        <f>F152+F161</f>
        <v>260487.8</v>
      </c>
      <c r="G151" s="88">
        <f>G152+G161</f>
        <v>244459.3</v>
      </c>
      <c r="H151" s="34">
        <f>F151-[1]ведомственная!F153</f>
        <v>0</v>
      </c>
      <c r="I151" s="45"/>
    </row>
    <row r="152" spans="1:9" ht="60">
      <c r="A152" s="89" t="s">
        <v>235</v>
      </c>
      <c r="B152" s="66" t="s">
        <v>132</v>
      </c>
      <c r="C152" s="90" t="s">
        <v>41</v>
      </c>
      <c r="D152" s="66" t="s">
        <v>236</v>
      </c>
      <c r="E152" s="65"/>
      <c r="F152" s="55">
        <f>F153+F156</f>
        <v>8582.7999999999993</v>
      </c>
      <c r="G152" s="55">
        <f>G153+G156</f>
        <v>8582.7999999999993</v>
      </c>
      <c r="H152" s="34">
        <f>F152-[1]ведомственная!F154</f>
        <v>0</v>
      </c>
      <c r="I152" s="43"/>
    </row>
    <row r="153" spans="1:9" s="36" customFormat="1" ht="30">
      <c r="A153" s="89" t="s">
        <v>237</v>
      </c>
      <c r="B153" s="66" t="s">
        <v>132</v>
      </c>
      <c r="C153" s="90" t="s">
        <v>41</v>
      </c>
      <c r="D153" s="66" t="s">
        <v>238</v>
      </c>
      <c r="E153" s="65"/>
      <c r="F153" s="88">
        <f>F154</f>
        <v>1353.6</v>
      </c>
      <c r="G153" s="88">
        <f>G154</f>
        <v>1353.6</v>
      </c>
      <c r="H153" s="34">
        <f>F153-[1]ведомственная!F155</f>
        <v>0</v>
      </c>
      <c r="I153" s="37"/>
    </row>
    <row r="154" spans="1:9" s="36" customFormat="1" ht="45">
      <c r="A154" s="89" t="s">
        <v>239</v>
      </c>
      <c r="B154" s="66" t="s">
        <v>132</v>
      </c>
      <c r="C154" s="90" t="s">
        <v>41</v>
      </c>
      <c r="D154" s="66" t="s">
        <v>240</v>
      </c>
      <c r="E154" s="65"/>
      <c r="F154" s="88">
        <f>F155</f>
        <v>1353.6</v>
      </c>
      <c r="G154" s="88">
        <f>G155</f>
        <v>1353.6</v>
      </c>
      <c r="H154" s="34">
        <f>F154-[1]ведомственная!F156</f>
        <v>0</v>
      </c>
      <c r="I154" s="37"/>
    </row>
    <row r="155" spans="1:9" s="36" customFormat="1" ht="30">
      <c r="A155" s="86" t="s">
        <v>121</v>
      </c>
      <c r="B155" s="66" t="s">
        <v>132</v>
      </c>
      <c r="C155" s="90" t="s">
        <v>41</v>
      </c>
      <c r="D155" s="66" t="s">
        <v>240</v>
      </c>
      <c r="E155" s="65">
        <v>200</v>
      </c>
      <c r="F155" s="88">
        <v>1353.6</v>
      </c>
      <c r="G155" s="88">
        <v>1353.6</v>
      </c>
      <c r="H155" s="34">
        <f>F155-[1]ведомственная!F157</f>
        <v>0</v>
      </c>
      <c r="I155" s="37"/>
    </row>
    <row r="156" spans="1:9" s="36" customFormat="1" ht="30">
      <c r="A156" s="91" t="s">
        <v>241</v>
      </c>
      <c r="B156" s="66" t="s">
        <v>132</v>
      </c>
      <c r="C156" s="90" t="s">
        <v>41</v>
      </c>
      <c r="D156" s="66" t="s">
        <v>242</v>
      </c>
      <c r="E156" s="65"/>
      <c r="F156" s="55">
        <f>F157+F159</f>
        <v>7229.2</v>
      </c>
      <c r="G156" s="55">
        <f>G157+G159</f>
        <v>7229.2</v>
      </c>
      <c r="H156" s="34">
        <f>F156-[1]ведомственная!F158</f>
        <v>0</v>
      </c>
      <c r="I156" s="44"/>
    </row>
    <row r="157" spans="1:9" s="36" customFormat="1" ht="45">
      <c r="A157" s="91" t="s">
        <v>243</v>
      </c>
      <c r="B157" s="66" t="s">
        <v>132</v>
      </c>
      <c r="C157" s="90" t="s">
        <v>41</v>
      </c>
      <c r="D157" s="66" t="s">
        <v>244</v>
      </c>
      <c r="E157" s="65"/>
      <c r="F157" s="88">
        <f>F158</f>
        <v>218.4</v>
      </c>
      <c r="G157" s="88">
        <f>G158</f>
        <v>218.4</v>
      </c>
      <c r="H157" s="34">
        <f>F157-[1]ведомственная!F159</f>
        <v>0</v>
      </c>
      <c r="I157" s="37"/>
    </row>
    <row r="158" spans="1:9" s="36" customFormat="1" ht="30">
      <c r="A158" s="86" t="s">
        <v>121</v>
      </c>
      <c r="B158" s="66" t="s">
        <v>132</v>
      </c>
      <c r="C158" s="90" t="s">
        <v>41</v>
      </c>
      <c r="D158" s="66" t="s">
        <v>244</v>
      </c>
      <c r="E158" s="65">
        <v>200</v>
      </c>
      <c r="F158" s="88">
        <v>218.4</v>
      </c>
      <c r="G158" s="88">
        <v>218.4</v>
      </c>
      <c r="H158" s="34">
        <f>F158-[1]ведомственная!F160</f>
        <v>0</v>
      </c>
      <c r="I158" s="37"/>
    </row>
    <row r="159" spans="1:9" s="36" customFormat="1" ht="75">
      <c r="A159" s="91" t="s">
        <v>245</v>
      </c>
      <c r="B159" s="66" t="s">
        <v>132</v>
      </c>
      <c r="C159" s="90" t="s">
        <v>41</v>
      </c>
      <c r="D159" s="66" t="s">
        <v>246</v>
      </c>
      <c r="E159" s="65"/>
      <c r="F159" s="88">
        <f>F160</f>
        <v>7010.8</v>
      </c>
      <c r="G159" s="88">
        <f>G160</f>
        <v>7010.8</v>
      </c>
      <c r="H159" s="34">
        <f>F159-[1]ведомственная!F161</f>
        <v>0</v>
      </c>
      <c r="I159" s="37"/>
    </row>
    <row r="160" spans="1:9" s="36" customFormat="1" ht="30">
      <c r="A160" s="86" t="s">
        <v>121</v>
      </c>
      <c r="B160" s="66" t="s">
        <v>132</v>
      </c>
      <c r="C160" s="90" t="s">
        <v>41</v>
      </c>
      <c r="D160" s="66" t="s">
        <v>246</v>
      </c>
      <c r="E160" s="65">
        <v>200</v>
      </c>
      <c r="F160" s="88">
        <v>7010.8</v>
      </c>
      <c r="G160" s="88">
        <v>7010.8</v>
      </c>
      <c r="H160" s="34">
        <f>F160-[1]ведомственная!F162</f>
        <v>0</v>
      </c>
      <c r="I160" s="37"/>
    </row>
    <row r="161" spans="1:9" ht="30">
      <c r="A161" s="89" t="s">
        <v>247</v>
      </c>
      <c r="B161" s="66" t="s">
        <v>132</v>
      </c>
      <c r="C161" s="90" t="s">
        <v>41</v>
      </c>
      <c r="D161" s="66" t="s">
        <v>248</v>
      </c>
      <c r="E161" s="65"/>
      <c r="F161" s="55">
        <f>F162+F172</f>
        <v>251905</v>
      </c>
      <c r="G161" s="55">
        <f>G162+G172</f>
        <v>235876.5</v>
      </c>
      <c r="H161" s="34">
        <f>F161-[1]ведомственная!F163</f>
        <v>0</v>
      </c>
      <c r="I161" s="43"/>
    </row>
    <row r="162" spans="1:9" ht="30">
      <c r="A162" s="89" t="s">
        <v>249</v>
      </c>
      <c r="B162" s="66" t="s">
        <v>132</v>
      </c>
      <c r="C162" s="90" t="s">
        <v>41</v>
      </c>
      <c r="D162" s="66" t="s">
        <v>250</v>
      </c>
      <c r="E162" s="65"/>
      <c r="F162" s="55">
        <f>F163</f>
        <v>208896.5</v>
      </c>
      <c r="G162" s="55">
        <f>G163</f>
        <v>208896.5</v>
      </c>
      <c r="H162" s="34">
        <f>F162-[1]ведомственная!F164</f>
        <v>0</v>
      </c>
      <c r="I162" s="43"/>
    </row>
    <row r="163" spans="1:9" ht="45">
      <c r="A163" s="89" t="s">
        <v>251</v>
      </c>
      <c r="B163" s="66" t="s">
        <v>132</v>
      </c>
      <c r="C163" s="90" t="s">
        <v>41</v>
      </c>
      <c r="D163" s="66" t="s">
        <v>252</v>
      </c>
      <c r="E163" s="65"/>
      <c r="F163" s="55">
        <f>F164+F168+F170</f>
        <v>208896.5</v>
      </c>
      <c r="G163" s="55">
        <f>G164+G168+G170</f>
        <v>208896.5</v>
      </c>
      <c r="H163" s="34">
        <f>F163-[1]ведомственная!F165</f>
        <v>0</v>
      </c>
      <c r="I163" s="43"/>
    </row>
    <row r="164" spans="1:9" s="36" customFormat="1" ht="60">
      <c r="A164" s="89" t="s">
        <v>253</v>
      </c>
      <c r="B164" s="66" t="s">
        <v>132</v>
      </c>
      <c r="C164" s="90" t="s">
        <v>41</v>
      </c>
      <c r="D164" s="66" t="s">
        <v>254</v>
      </c>
      <c r="E164" s="65"/>
      <c r="F164" s="88">
        <f>F165</f>
        <v>552.1</v>
      </c>
      <c r="G164" s="88">
        <f>G165</f>
        <v>552.1</v>
      </c>
      <c r="H164" s="34">
        <f>F164-[1]ведомственная!F166</f>
        <v>0</v>
      </c>
      <c r="I164" s="37"/>
    </row>
    <row r="165" spans="1:9" s="36" customFormat="1" ht="45">
      <c r="A165" s="91" t="s">
        <v>161</v>
      </c>
      <c r="B165" s="66" t="s">
        <v>132</v>
      </c>
      <c r="C165" s="90" t="s">
        <v>41</v>
      </c>
      <c r="D165" s="66" t="s">
        <v>254</v>
      </c>
      <c r="E165" s="65">
        <v>400</v>
      </c>
      <c r="F165" s="88">
        <v>552.1</v>
      </c>
      <c r="G165" s="88">
        <v>552.1</v>
      </c>
      <c r="H165" s="34">
        <f>F165-[1]ведомственная!F167</f>
        <v>0</v>
      </c>
      <c r="I165" s="37"/>
    </row>
    <row r="166" spans="1:9" ht="45">
      <c r="A166" s="91" t="s">
        <v>255</v>
      </c>
      <c r="B166" s="66" t="s">
        <v>132</v>
      </c>
      <c r="C166" s="90" t="s">
        <v>41</v>
      </c>
      <c r="D166" s="66" t="s">
        <v>256</v>
      </c>
      <c r="E166" s="65"/>
      <c r="F166" s="55">
        <v>0</v>
      </c>
      <c r="G166" s="88"/>
      <c r="H166" s="34">
        <f>F166-[1]ведомственная!F168</f>
        <v>0</v>
      </c>
      <c r="I166" s="42"/>
    </row>
    <row r="167" spans="1:9" ht="45">
      <c r="A167" s="91" t="s">
        <v>161</v>
      </c>
      <c r="B167" s="66" t="s">
        <v>132</v>
      </c>
      <c r="C167" s="90" t="s">
        <v>41</v>
      </c>
      <c r="D167" s="66" t="s">
        <v>256</v>
      </c>
      <c r="E167" s="65">
        <v>400</v>
      </c>
      <c r="F167" s="55">
        <v>0</v>
      </c>
      <c r="G167" s="88"/>
      <c r="H167" s="34">
        <f>F167-[1]ведомственная!F169</f>
        <v>0</v>
      </c>
      <c r="I167" s="42"/>
    </row>
    <row r="168" spans="1:9" s="36" customFormat="1" ht="165">
      <c r="A168" s="92" t="s">
        <v>257</v>
      </c>
      <c r="B168" s="66" t="s">
        <v>132</v>
      </c>
      <c r="C168" s="90" t="s">
        <v>41</v>
      </c>
      <c r="D168" s="66" t="s">
        <v>258</v>
      </c>
      <c r="E168" s="65"/>
      <c r="F168" s="88">
        <f>F169</f>
        <v>198420</v>
      </c>
      <c r="G168" s="88">
        <f>G169</f>
        <v>198420</v>
      </c>
      <c r="H168" s="34">
        <f>F168-[1]ведомственная!F170</f>
        <v>0</v>
      </c>
      <c r="I168" s="37"/>
    </row>
    <row r="169" spans="1:9" s="36" customFormat="1" ht="45">
      <c r="A169" s="91" t="s">
        <v>161</v>
      </c>
      <c r="B169" s="66" t="s">
        <v>132</v>
      </c>
      <c r="C169" s="90" t="s">
        <v>41</v>
      </c>
      <c r="D169" s="66" t="s">
        <v>258</v>
      </c>
      <c r="E169" s="65">
        <v>400</v>
      </c>
      <c r="F169" s="88">
        <v>198420</v>
      </c>
      <c r="G169" s="88">
        <v>198420</v>
      </c>
      <c r="H169" s="34">
        <f>F169-[1]ведомственная!F171</f>
        <v>0</v>
      </c>
      <c r="I169" s="37"/>
    </row>
    <row r="170" spans="1:9" s="36" customFormat="1" ht="165">
      <c r="A170" s="107" t="s">
        <v>259</v>
      </c>
      <c r="B170" s="66" t="s">
        <v>132</v>
      </c>
      <c r="C170" s="90" t="s">
        <v>41</v>
      </c>
      <c r="D170" s="66" t="s">
        <v>260</v>
      </c>
      <c r="E170" s="65"/>
      <c r="F170" s="88">
        <f>F171</f>
        <v>9924.4</v>
      </c>
      <c r="G170" s="88">
        <f>G171</f>
        <v>9924.4</v>
      </c>
      <c r="H170" s="34">
        <f>F170-[1]ведомственная!F172</f>
        <v>0</v>
      </c>
      <c r="I170" s="37"/>
    </row>
    <row r="171" spans="1:9" s="36" customFormat="1" ht="45">
      <c r="A171" s="91" t="s">
        <v>161</v>
      </c>
      <c r="B171" s="66" t="s">
        <v>132</v>
      </c>
      <c r="C171" s="90" t="s">
        <v>41</v>
      </c>
      <c r="D171" s="66" t="s">
        <v>260</v>
      </c>
      <c r="E171" s="65">
        <v>400</v>
      </c>
      <c r="F171" s="88">
        <v>9924.4</v>
      </c>
      <c r="G171" s="88">
        <v>9924.4</v>
      </c>
      <c r="H171" s="34">
        <f>F171-[1]ведомственная!F173</f>
        <v>0</v>
      </c>
      <c r="I171" s="37"/>
    </row>
    <row r="172" spans="1:9" ht="30">
      <c r="A172" s="91" t="s">
        <v>261</v>
      </c>
      <c r="B172" s="66" t="s">
        <v>132</v>
      </c>
      <c r="C172" s="90" t="s">
        <v>41</v>
      </c>
      <c r="D172" s="66" t="s">
        <v>262</v>
      </c>
      <c r="E172" s="65"/>
      <c r="F172" s="55">
        <f>F173</f>
        <v>43008.5</v>
      </c>
      <c r="G172" s="55">
        <f>G173</f>
        <v>26980</v>
      </c>
      <c r="H172" s="34">
        <f>F172-[1]ведомственная!F174</f>
        <v>0</v>
      </c>
      <c r="I172" s="43"/>
    </row>
    <row r="173" spans="1:9" ht="30">
      <c r="A173" s="91" t="s">
        <v>263</v>
      </c>
      <c r="B173" s="66" t="s">
        <v>132</v>
      </c>
      <c r="C173" s="90" t="s">
        <v>41</v>
      </c>
      <c r="D173" s="66" t="s">
        <v>264</v>
      </c>
      <c r="E173" s="65"/>
      <c r="F173" s="55">
        <f>F174+F176+F178+F180+F182+F184+F186</f>
        <v>43008.5</v>
      </c>
      <c r="G173" s="55">
        <f>G174+G176+G178+G180+G182+G184+G186</f>
        <v>26980</v>
      </c>
      <c r="H173" s="34">
        <f>F173-[1]ведомственная!F175</f>
        <v>0</v>
      </c>
      <c r="I173" s="43"/>
    </row>
    <row r="174" spans="1:9" s="36" customFormat="1" ht="60">
      <c r="A174" s="91" t="s">
        <v>265</v>
      </c>
      <c r="B174" s="66" t="s">
        <v>132</v>
      </c>
      <c r="C174" s="90" t="s">
        <v>41</v>
      </c>
      <c r="D174" s="66" t="s">
        <v>266</v>
      </c>
      <c r="E174" s="65"/>
      <c r="F174" s="88">
        <f>F175</f>
        <v>391.1</v>
      </c>
      <c r="G174" s="88">
        <f>G175</f>
        <v>391.1</v>
      </c>
      <c r="H174" s="34">
        <f>F174-[1]ведомственная!F176</f>
        <v>0</v>
      </c>
      <c r="I174" s="37"/>
    </row>
    <row r="175" spans="1:9" s="36" customFormat="1" ht="30">
      <c r="A175" s="86" t="s">
        <v>121</v>
      </c>
      <c r="B175" s="66" t="s">
        <v>132</v>
      </c>
      <c r="C175" s="90" t="s">
        <v>41</v>
      </c>
      <c r="D175" s="66" t="s">
        <v>266</v>
      </c>
      <c r="E175" s="65">
        <v>200</v>
      </c>
      <c r="F175" s="88">
        <v>391.1</v>
      </c>
      <c r="G175" s="88">
        <v>391.1</v>
      </c>
      <c r="H175" s="34">
        <f>F175-[1]ведомственная!F177</f>
        <v>0</v>
      </c>
      <c r="I175" s="37"/>
    </row>
    <row r="176" spans="1:9" s="36" customFormat="1" ht="165">
      <c r="A176" s="92" t="s">
        <v>267</v>
      </c>
      <c r="B176" s="66" t="s">
        <v>132</v>
      </c>
      <c r="C176" s="90" t="s">
        <v>41</v>
      </c>
      <c r="D176" s="65" t="s">
        <v>268</v>
      </c>
      <c r="E176" s="65"/>
      <c r="F176" s="88">
        <f>F177</f>
        <v>37552</v>
      </c>
      <c r="G176" s="88">
        <f>G177</f>
        <v>21523.599999999999</v>
      </c>
      <c r="H176" s="34">
        <f>F176-[1]ведомственная!F178</f>
        <v>0</v>
      </c>
      <c r="I176" s="37"/>
    </row>
    <row r="177" spans="1:9" s="36" customFormat="1">
      <c r="A177" s="91" t="s">
        <v>122</v>
      </c>
      <c r="B177" s="66" t="s">
        <v>132</v>
      </c>
      <c r="C177" s="90" t="s">
        <v>41</v>
      </c>
      <c r="D177" s="65" t="s">
        <v>268</v>
      </c>
      <c r="E177" s="65">
        <v>800</v>
      </c>
      <c r="F177" s="88">
        <v>37552</v>
      </c>
      <c r="G177" s="108">
        <v>21523.599999999999</v>
      </c>
      <c r="H177" s="34">
        <f>F177-[1]ведомственная!F179</f>
        <v>0</v>
      </c>
      <c r="I177" s="37"/>
    </row>
    <row r="178" spans="1:9" s="36" customFormat="1" ht="30">
      <c r="A178" s="91" t="s">
        <v>269</v>
      </c>
      <c r="B178" s="66" t="s">
        <v>132</v>
      </c>
      <c r="C178" s="90" t="s">
        <v>41</v>
      </c>
      <c r="D178" s="66" t="s">
        <v>270</v>
      </c>
      <c r="E178" s="65"/>
      <c r="F178" s="88">
        <f>F179</f>
        <v>150</v>
      </c>
      <c r="G178" s="88">
        <f>G179</f>
        <v>150</v>
      </c>
      <c r="H178" s="34">
        <f>F178-[1]ведомственная!F180</f>
        <v>0</v>
      </c>
      <c r="I178" s="37"/>
    </row>
    <row r="179" spans="1:9" s="36" customFormat="1">
      <c r="A179" s="91" t="s">
        <v>122</v>
      </c>
      <c r="B179" s="66" t="s">
        <v>132</v>
      </c>
      <c r="C179" s="90" t="s">
        <v>41</v>
      </c>
      <c r="D179" s="66" t="s">
        <v>270</v>
      </c>
      <c r="E179" s="65">
        <v>800</v>
      </c>
      <c r="F179" s="88">
        <v>150</v>
      </c>
      <c r="G179" s="88">
        <v>150</v>
      </c>
      <c r="H179" s="34">
        <f>F179-[1]ведомственная!F181</f>
        <v>0</v>
      </c>
      <c r="I179" s="37"/>
    </row>
    <row r="180" spans="1:9" s="36" customFormat="1" ht="75">
      <c r="A180" s="91" t="s">
        <v>271</v>
      </c>
      <c r="B180" s="66" t="s">
        <v>132</v>
      </c>
      <c r="C180" s="90" t="s">
        <v>41</v>
      </c>
      <c r="D180" s="66" t="s">
        <v>272</v>
      </c>
      <c r="E180" s="65"/>
      <c r="F180" s="88">
        <f>F181</f>
        <v>2738.9</v>
      </c>
      <c r="G180" s="88">
        <f>G181</f>
        <v>2738.9</v>
      </c>
      <c r="H180" s="34">
        <f>F180-[1]ведомственная!F182</f>
        <v>0</v>
      </c>
      <c r="I180" s="37"/>
    </row>
    <row r="181" spans="1:9" s="36" customFormat="1">
      <c r="A181" s="91" t="s">
        <v>122</v>
      </c>
      <c r="B181" s="66" t="s">
        <v>132</v>
      </c>
      <c r="C181" s="90" t="s">
        <v>41</v>
      </c>
      <c r="D181" s="66" t="s">
        <v>272</v>
      </c>
      <c r="E181" s="65">
        <v>800</v>
      </c>
      <c r="F181" s="88">
        <v>2738.9</v>
      </c>
      <c r="G181" s="88">
        <v>2738.9</v>
      </c>
      <c r="H181" s="34">
        <f>F181-[1]ведомственная!F183</f>
        <v>0</v>
      </c>
      <c r="I181" s="37"/>
    </row>
    <row r="182" spans="1:9" s="36" customFormat="1" ht="135">
      <c r="A182" s="91" t="s">
        <v>273</v>
      </c>
      <c r="B182" s="66" t="s">
        <v>132</v>
      </c>
      <c r="C182" s="90" t="s">
        <v>41</v>
      </c>
      <c r="D182" s="66" t="s">
        <v>274</v>
      </c>
      <c r="E182" s="65"/>
      <c r="F182" s="88">
        <f>F183</f>
        <v>100</v>
      </c>
      <c r="G182" s="88">
        <f>G183</f>
        <v>100</v>
      </c>
      <c r="H182" s="34">
        <f>F182-[1]ведомственная!F184</f>
        <v>0</v>
      </c>
      <c r="I182" s="37"/>
    </row>
    <row r="183" spans="1:9" s="36" customFormat="1">
      <c r="A183" s="91" t="s">
        <v>122</v>
      </c>
      <c r="B183" s="66" t="s">
        <v>132</v>
      </c>
      <c r="C183" s="90" t="s">
        <v>41</v>
      </c>
      <c r="D183" s="66" t="s">
        <v>274</v>
      </c>
      <c r="E183" s="65">
        <v>800</v>
      </c>
      <c r="F183" s="88">
        <v>100</v>
      </c>
      <c r="G183" s="88">
        <v>100</v>
      </c>
      <c r="H183" s="34">
        <f>F183-[1]ведомственная!F185</f>
        <v>0</v>
      </c>
      <c r="I183" s="37"/>
    </row>
    <row r="184" spans="1:9" s="36" customFormat="1" ht="105">
      <c r="A184" s="91" t="s">
        <v>275</v>
      </c>
      <c r="B184" s="66" t="s">
        <v>132</v>
      </c>
      <c r="C184" s="90" t="s">
        <v>41</v>
      </c>
      <c r="D184" s="66" t="s">
        <v>276</v>
      </c>
      <c r="E184" s="65"/>
      <c r="F184" s="88">
        <f>F185</f>
        <v>100</v>
      </c>
      <c r="G184" s="88">
        <f>G185</f>
        <v>100</v>
      </c>
      <c r="H184" s="34">
        <f>F184-[1]ведомственная!F186</f>
        <v>0</v>
      </c>
      <c r="I184" s="37"/>
    </row>
    <row r="185" spans="1:9" s="36" customFormat="1">
      <c r="A185" s="91" t="s">
        <v>122</v>
      </c>
      <c r="B185" s="66" t="s">
        <v>132</v>
      </c>
      <c r="C185" s="90" t="s">
        <v>41</v>
      </c>
      <c r="D185" s="66" t="s">
        <v>276</v>
      </c>
      <c r="E185" s="65">
        <v>800</v>
      </c>
      <c r="F185" s="88">
        <v>100</v>
      </c>
      <c r="G185" s="88">
        <v>100</v>
      </c>
      <c r="H185" s="34">
        <f>F185-[1]ведомственная!F187</f>
        <v>0</v>
      </c>
      <c r="I185" s="37"/>
    </row>
    <row r="186" spans="1:9" s="36" customFormat="1" ht="168.75" customHeight="1">
      <c r="A186" s="92" t="s">
        <v>267</v>
      </c>
      <c r="B186" s="66" t="s">
        <v>132</v>
      </c>
      <c r="C186" s="90" t="s">
        <v>41</v>
      </c>
      <c r="D186" s="65" t="s">
        <v>277</v>
      </c>
      <c r="E186" s="65"/>
      <c r="F186" s="88">
        <f>F187</f>
        <v>1976.5</v>
      </c>
      <c r="G186" s="88">
        <f>G187</f>
        <v>1976.4</v>
      </c>
      <c r="H186" s="34">
        <f>F186-[1]ведомственная!F188</f>
        <v>0</v>
      </c>
      <c r="I186" s="37"/>
    </row>
    <row r="187" spans="1:9" s="36" customFormat="1">
      <c r="A187" s="91" t="s">
        <v>122</v>
      </c>
      <c r="B187" s="66" t="s">
        <v>132</v>
      </c>
      <c r="C187" s="90" t="s">
        <v>41</v>
      </c>
      <c r="D187" s="65" t="s">
        <v>277</v>
      </c>
      <c r="E187" s="65">
        <v>800</v>
      </c>
      <c r="F187" s="88">
        <v>1976.5</v>
      </c>
      <c r="G187" s="88">
        <v>1976.4</v>
      </c>
      <c r="H187" s="34">
        <f>F187-[1]ведомственная!F189</f>
        <v>0</v>
      </c>
      <c r="I187" s="37"/>
    </row>
    <row r="188" spans="1:9" s="36" customFormat="1">
      <c r="A188" s="89" t="s">
        <v>278</v>
      </c>
      <c r="B188" s="66" t="s">
        <v>132</v>
      </c>
      <c r="C188" s="90" t="s">
        <v>43</v>
      </c>
      <c r="D188" s="66"/>
      <c r="E188" s="65"/>
      <c r="F188" s="88">
        <f>F189+F204+F222</f>
        <v>96362.4</v>
      </c>
      <c r="G188" s="88">
        <f>G189+G204+G222</f>
        <v>90649.4</v>
      </c>
      <c r="H188" s="34">
        <f>F188-[1]ведомственная!F195</f>
        <v>0</v>
      </c>
      <c r="I188" s="40"/>
    </row>
    <row r="189" spans="1:9" s="36" customFormat="1">
      <c r="A189" s="89" t="s">
        <v>279</v>
      </c>
      <c r="B189" s="66" t="s">
        <v>132</v>
      </c>
      <c r="C189" s="90" t="s">
        <v>45</v>
      </c>
      <c r="D189" s="66"/>
      <c r="E189" s="65"/>
      <c r="F189" s="88">
        <f>F190+F199</f>
        <v>7509.0999999999995</v>
      </c>
      <c r="G189" s="88">
        <f>G190+G199</f>
        <v>6283.4</v>
      </c>
      <c r="H189" s="34">
        <f>F189-[1]ведомственная!F196</f>
        <v>0</v>
      </c>
      <c r="I189" s="40"/>
    </row>
    <row r="190" spans="1:9" s="36" customFormat="1" ht="75">
      <c r="A190" s="89" t="s">
        <v>227</v>
      </c>
      <c r="B190" s="66" t="s">
        <v>132</v>
      </c>
      <c r="C190" s="90" t="s">
        <v>45</v>
      </c>
      <c r="D190" s="66" t="s">
        <v>228</v>
      </c>
      <c r="E190" s="65"/>
      <c r="F190" s="55">
        <f>F191+F195</f>
        <v>5871.9</v>
      </c>
      <c r="G190" s="55">
        <f>G191+G195</f>
        <v>4650</v>
      </c>
      <c r="H190" s="34">
        <f>F190-[1]ведомственная!F197</f>
        <v>0</v>
      </c>
      <c r="I190" s="44"/>
    </row>
    <row r="191" spans="1:9" s="36" customFormat="1" ht="45">
      <c r="A191" s="89" t="s">
        <v>280</v>
      </c>
      <c r="B191" s="66" t="s">
        <v>132</v>
      </c>
      <c r="C191" s="90" t="s">
        <v>45</v>
      </c>
      <c r="D191" s="66" t="s">
        <v>281</v>
      </c>
      <c r="E191" s="65"/>
      <c r="F191" s="88">
        <f t="shared" ref="F191:G193" si="7">F192</f>
        <v>450</v>
      </c>
      <c r="G191" s="88">
        <f t="shared" si="7"/>
        <v>450</v>
      </c>
      <c r="H191" s="34">
        <f>F191-[1]ведомственная!F198</f>
        <v>0</v>
      </c>
      <c r="I191" s="37"/>
    </row>
    <row r="192" spans="1:9" s="36" customFormat="1" ht="45">
      <c r="A192" s="89" t="s">
        <v>282</v>
      </c>
      <c r="B192" s="66" t="s">
        <v>132</v>
      </c>
      <c r="C192" s="90" t="s">
        <v>45</v>
      </c>
      <c r="D192" s="66" t="s">
        <v>283</v>
      </c>
      <c r="E192" s="65"/>
      <c r="F192" s="88">
        <f t="shared" si="7"/>
        <v>450</v>
      </c>
      <c r="G192" s="88">
        <f t="shared" si="7"/>
        <v>450</v>
      </c>
      <c r="H192" s="34">
        <f>F192-[1]ведомственная!F199</f>
        <v>0</v>
      </c>
      <c r="I192" s="37"/>
    </row>
    <row r="193" spans="1:9" s="36" customFormat="1" ht="60">
      <c r="A193" s="91" t="s">
        <v>284</v>
      </c>
      <c r="B193" s="66" t="s">
        <v>132</v>
      </c>
      <c r="C193" s="90" t="s">
        <v>45</v>
      </c>
      <c r="D193" s="66" t="s">
        <v>285</v>
      </c>
      <c r="E193" s="65"/>
      <c r="F193" s="88">
        <f t="shared" si="7"/>
        <v>450</v>
      </c>
      <c r="G193" s="88">
        <f t="shared" si="7"/>
        <v>450</v>
      </c>
      <c r="H193" s="34">
        <f>F193-[1]ведомственная!F200</f>
        <v>0</v>
      </c>
      <c r="I193" s="37"/>
    </row>
    <row r="194" spans="1:9" s="36" customFormat="1" ht="30">
      <c r="A194" s="86" t="s">
        <v>121</v>
      </c>
      <c r="B194" s="66" t="s">
        <v>132</v>
      </c>
      <c r="C194" s="90" t="s">
        <v>45</v>
      </c>
      <c r="D194" s="66" t="s">
        <v>285</v>
      </c>
      <c r="E194" s="65">
        <v>200</v>
      </c>
      <c r="F194" s="88">
        <v>450</v>
      </c>
      <c r="G194" s="88">
        <v>450</v>
      </c>
      <c r="H194" s="34">
        <f>F194-[1]ведомственная!F201</f>
        <v>0</v>
      </c>
      <c r="I194" s="37"/>
    </row>
    <row r="195" spans="1:9" s="36" customFormat="1" ht="30">
      <c r="A195" s="91" t="s">
        <v>286</v>
      </c>
      <c r="B195" s="66" t="s">
        <v>132</v>
      </c>
      <c r="C195" s="90" t="s">
        <v>45</v>
      </c>
      <c r="D195" s="66" t="s">
        <v>287</v>
      </c>
      <c r="E195" s="65"/>
      <c r="F195" s="88">
        <f t="shared" ref="F195:G197" si="8">F196</f>
        <v>5421.9</v>
      </c>
      <c r="G195" s="88">
        <f t="shared" si="8"/>
        <v>4200</v>
      </c>
      <c r="H195" s="34">
        <f>F195-[1]ведомственная!F202</f>
        <v>0</v>
      </c>
      <c r="I195" s="37"/>
    </row>
    <row r="196" spans="1:9" s="36" customFormat="1" ht="45">
      <c r="A196" s="91" t="s">
        <v>288</v>
      </c>
      <c r="B196" s="66" t="s">
        <v>132</v>
      </c>
      <c r="C196" s="90" t="s">
        <v>45</v>
      </c>
      <c r="D196" s="66" t="s">
        <v>289</v>
      </c>
      <c r="E196" s="65"/>
      <c r="F196" s="88">
        <f t="shared" si="8"/>
        <v>5421.9</v>
      </c>
      <c r="G196" s="88">
        <f t="shared" si="8"/>
        <v>4200</v>
      </c>
      <c r="H196" s="34">
        <f>F196-[1]ведомственная!F203</f>
        <v>0</v>
      </c>
      <c r="I196" s="37"/>
    </row>
    <row r="197" spans="1:9" s="36" customFormat="1">
      <c r="A197" s="91" t="s">
        <v>290</v>
      </c>
      <c r="B197" s="66" t="s">
        <v>132</v>
      </c>
      <c r="C197" s="90" t="s">
        <v>45</v>
      </c>
      <c r="D197" s="66" t="s">
        <v>291</v>
      </c>
      <c r="E197" s="65"/>
      <c r="F197" s="88">
        <f t="shared" si="8"/>
        <v>5421.9</v>
      </c>
      <c r="G197" s="88">
        <f t="shared" si="8"/>
        <v>4200</v>
      </c>
      <c r="H197" s="34">
        <f>F197-[1]ведомственная!F204</f>
        <v>0</v>
      </c>
      <c r="I197" s="37"/>
    </row>
    <row r="198" spans="1:9" s="36" customFormat="1" ht="30">
      <c r="A198" s="86" t="s">
        <v>121</v>
      </c>
      <c r="B198" s="66" t="s">
        <v>132</v>
      </c>
      <c r="C198" s="90" t="s">
        <v>45</v>
      </c>
      <c r="D198" s="66" t="s">
        <v>291</v>
      </c>
      <c r="E198" s="65">
        <v>200</v>
      </c>
      <c r="F198" s="88">
        <v>5421.9</v>
      </c>
      <c r="G198" s="88">
        <v>4200</v>
      </c>
      <c r="H198" s="34">
        <f>F198-[1]ведомственная!F205</f>
        <v>0</v>
      </c>
      <c r="I198" s="37"/>
    </row>
    <row r="199" spans="1:9" s="36" customFormat="1" ht="45">
      <c r="A199" s="89" t="s">
        <v>292</v>
      </c>
      <c r="B199" s="66" t="s">
        <v>132</v>
      </c>
      <c r="C199" s="90" t="s">
        <v>45</v>
      </c>
      <c r="D199" s="66" t="s">
        <v>293</v>
      </c>
      <c r="E199" s="65"/>
      <c r="F199" s="88">
        <f t="shared" ref="F199:G202" si="9">F200</f>
        <v>1637.2</v>
      </c>
      <c r="G199" s="88">
        <f t="shared" si="9"/>
        <v>1633.4</v>
      </c>
      <c r="H199" s="34">
        <f>F199-[1]ведомственная!F206</f>
        <v>0</v>
      </c>
      <c r="I199" s="37"/>
    </row>
    <row r="200" spans="1:9" s="36" customFormat="1" ht="60">
      <c r="A200" s="89" t="s">
        <v>294</v>
      </c>
      <c r="B200" s="66" t="s">
        <v>132</v>
      </c>
      <c r="C200" s="90" t="s">
        <v>45</v>
      </c>
      <c r="D200" s="66" t="s">
        <v>295</v>
      </c>
      <c r="E200" s="65"/>
      <c r="F200" s="88">
        <f t="shared" si="9"/>
        <v>1637.2</v>
      </c>
      <c r="G200" s="88">
        <f t="shared" si="9"/>
        <v>1633.4</v>
      </c>
      <c r="H200" s="34">
        <f>F200-[1]ведомственная!F207</f>
        <v>0</v>
      </c>
      <c r="I200" s="37"/>
    </row>
    <row r="201" spans="1:9" s="36" customFormat="1" ht="60">
      <c r="A201" s="89" t="s">
        <v>296</v>
      </c>
      <c r="B201" s="66" t="s">
        <v>132</v>
      </c>
      <c r="C201" s="90" t="s">
        <v>45</v>
      </c>
      <c r="D201" s="66" t="s">
        <v>297</v>
      </c>
      <c r="E201" s="65"/>
      <c r="F201" s="88">
        <f t="shared" si="9"/>
        <v>1637.2</v>
      </c>
      <c r="G201" s="88">
        <f t="shared" si="9"/>
        <v>1633.4</v>
      </c>
      <c r="H201" s="34">
        <f>F201-[1]ведомственная!F208</f>
        <v>0</v>
      </c>
      <c r="I201" s="37"/>
    </row>
    <row r="202" spans="1:9" s="36" customFormat="1">
      <c r="A202" s="89" t="s">
        <v>298</v>
      </c>
      <c r="B202" s="66" t="s">
        <v>132</v>
      </c>
      <c r="C202" s="90" t="s">
        <v>45</v>
      </c>
      <c r="D202" s="66" t="s">
        <v>299</v>
      </c>
      <c r="E202" s="65"/>
      <c r="F202" s="88">
        <f t="shared" si="9"/>
        <v>1637.2</v>
      </c>
      <c r="G202" s="88">
        <f t="shared" si="9"/>
        <v>1633.4</v>
      </c>
      <c r="H202" s="34">
        <f>F202-[1]ведомственная!F209</f>
        <v>0</v>
      </c>
      <c r="I202" s="37"/>
    </row>
    <row r="203" spans="1:9" s="36" customFormat="1" ht="30">
      <c r="A203" s="91" t="s">
        <v>121</v>
      </c>
      <c r="B203" s="66" t="s">
        <v>132</v>
      </c>
      <c r="C203" s="90" t="s">
        <v>45</v>
      </c>
      <c r="D203" s="66" t="s">
        <v>299</v>
      </c>
      <c r="E203" s="65">
        <v>200</v>
      </c>
      <c r="F203" s="88">
        <v>1637.2</v>
      </c>
      <c r="G203" s="88">
        <v>1633.4</v>
      </c>
      <c r="H203" s="34">
        <f>F203-[1]ведомственная!F210</f>
        <v>0</v>
      </c>
      <c r="I203" s="37"/>
    </row>
    <row r="204" spans="1:9" s="36" customFormat="1">
      <c r="A204" s="89" t="s">
        <v>300</v>
      </c>
      <c r="B204" s="66" t="s">
        <v>132</v>
      </c>
      <c r="C204" s="90" t="s">
        <v>47</v>
      </c>
      <c r="D204" s="66"/>
      <c r="E204" s="65"/>
      <c r="F204" s="88">
        <f t="shared" ref="F204:G206" si="10">F205</f>
        <v>25969.5</v>
      </c>
      <c r="G204" s="88">
        <f t="shared" si="10"/>
        <v>21646.799999999999</v>
      </c>
      <c r="H204" s="34">
        <f>F204-[1]ведомственная!F211</f>
        <v>0</v>
      </c>
      <c r="I204" s="45"/>
    </row>
    <row r="205" spans="1:9" s="36" customFormat="1" ht="75">
      <c r="A205" s="91" t="s">
        <v>301</v>
      </c>
      <c r="B205" s="66" t="s">
        <v>132</v>
      </c>
      <c r="C205" s="90" t="s">
        <v>47</v>
      </c>
      <c r="D205" s="66" t="s">
        <v>228</v>
      </c>
      <c r="E205" s="65"/>
      <c r="F205" s="88">
        <f t="shared" si="10"/>
        <v>25969.5</v>
      </c>
      <c r="G205" s="88">
        <f t="shared" si="10"/>
        <v>21646.799999999999</v>
      </c>
      <c r="H205" s="34">
        <f>F205-[1]ведомственная!F212</f>
        <v>0</v>
      </c>
      <c r="I205" s="37"/>
    </row>
    <row r="206" spans="1:9" s="36" customFormat="1" ht="45">
      <c r="A206" s="91" t="s">
        <v>280</v>
      </c>
      <c r="B206" s="66" t="s">
        <v>132</v>
      </c>
      <c r="C206" s="90" t="s">
        <v>47</v>
      </c>
      <c r="D206" s="66" t="s">
        <v>281</v>
      </c>
      <c r="E206" s="65"/>
      <c r="F206" s="88">
        <f t="shared" si="10"/>
        <v>25969.5</v>
      </c>
      <c r="G206" s="88">
        <f t="shared" si="10"/>
        <v>21646.799999999999</v>
      </c>
      <c r="H206" s="34">
        <f>F206-[1]ведомственная!F213</f>
        <v>0</v>
      </c>
      <c r="I206" s="37"/>
    </row>
    <row r="207" spans="1:9" s="36" customFormat="1" ht="45">
      <c r="A207" s="91" t="s">
        <v>302</v>
      </c>
      <c r="B207" s="66" t="s">
        <v>132</v>
      </c>
      <c r="C207" s="90" t="s">
        <v>47</v>
      </c>
      <c r="D207" s="66" t="s">
        <v>303</v>
      </c>
      <c r="E207" s="65"/>
      <c r="F207" s="88">
        <f>F208+F210+F212+F214+F216+F218+F220</f>
        <v>25969.5</v>
      </c>
      <c r="G207" s="88">
        <f>G208+G210+G212+G214+G216+G218+G220</f>
        <v>21646.799999999999</v>
      </c>
      <c r="H207" s="34">
        <f>F207-[1]ведомственная!F214</f>
        <v>0</v>
      </c>
      <c r="I207" s="37"/>
    </row>
    <row r="208" spans="1:9" s="36" customFormat="1" ht="30">
      <c r="A208" s="91" t="s">
        <v>304</v>
      </c>
      <c r="B208" s="66" t="s">
        <v>132</v>
      </c>
      <c r="C208" s="90" t="s">
        <v>47</v>
      </c>
      <c r="D208" s="66" t="s">
        <v>305</v>
      </c>
      <c r="E208" s="65"/>
      <c r="F208" s="88">
        <f>F209</f>
        <v>951</v>
      </c>
      <c r="G208" s="88">
        <f>G209</f>
        <v>951</v>
      </c>
      <c r="H208" s="34">
        <f>F208-[1]ведомственная!F215</f>
        <v>0</v>
      </c>
      <c r="I208" s="37"/>
    </row>
    <row r="209" spans="1:9" s="36" customFormat="1" ht="30">
      <c r="A209" s="86" t="s">
        <v>121</v>
      </c>
      <c r="B209" s="66" t="s">
        <v>132</v>
      </c>
      <c r="C209" s="90" t="s">
        <v>47</v>
      </c>
      <c r="D209" s="66" t="s">
        <v>305</v>
      </c>
      <c r="E209" s="65">
        <v>200</v>
      </c>
      <c r="F209" s="88">
        <v>951</v>
      </c>
      <c r="G209" s="88">
        <v>951</v>
      </c>
      <c r="H209" s="34">
        <f>F209-[1]ведомственная!F216</f>
        <v>0</v>
      </c>
      <c r="I209" s="37"/>
    </row>
    <row r="210" spans="1:9" s="36" customFormat="1" ht="30">
      <c r="A210" s="91" t="s">
        <v>306</v>
      </c>
      <c r="B210" s="66" t="s">
        <v>132</v>
      </c>
      <c r="C210" s="90" t="s">
        <v>47</v>
      </c>
      <c r="D210" s="66" t="s">
        <v>307</v>
      </c>
      <c r="E210" s="65"/>
      <c r="F210" s="88">
        <f>F211</f>
        <v>7999</v>
      </c>
      <c r="G210" s="88">
        <f>G211</f>
        <v>3683.6</v>
      </c>
      <c r="H210" s="34">
        <f>F210-[1]ведомственная!F217</f>
        <v>0</v>
      </c>
      <c r="I210" s="37"/>
    </row>
    <row r="211" spans="1:9" s="36" customFormat="1" ht="45">
      <c r="A211" s="91" t="s">
        <v>161</v>
      </c>
      <c r="B211" s="66" t="s">
        <v>132</v>
      </c>
      <c r="C211" s="90" t="s">
        <v>47</v>
      </c>
      <c r="D211" s="66" t="s">
        <v>307</v>
      </c>
      <c r="E211" s="65">
        <v>400</v>
      </c>
      <c r="F211" s="88">
        <v>7999</v>
      </c>
      <c r="G211" s="88">
        <v>3683.6</v>
      </c>
      <c r="H211" s="34">
        <f>F211-[1]ведомственная!F218</f>
        <v>0</v>
      </c>
      <c r="I211" s="37"/>
    </row>
    <row r="212" spans="1:9" s="36" customFormat="1" ht="45">
      <c r="A212" s="91" t="s">
        <v>308</v>
      </c>
      <c r="B212" s="66" t="s">
        <v>132</v>
      </c>
      <c r="C212" s="90" t="s">
        <v>47</v>
      </c>
      <c r="D212" s="66" t="s">
        <v>309</v>
      </c>
      <c r="E212" s="65"/>
      <c r="F212" s="88">
        <f>F213</f>
        <v>17.5</v>
      </c>
      <c r="G212" s="88">
        <f>G213</f>
        <v>10.4</v>
      </c>
      <c r="H212" s="34">
        <f>F212-[1]ведомственная!F219</f>
        <v>0</v>
      </c>
      <c r="I212" s="37"/>
    </row>
    <row r="213" spans="1:9" s="36" customFormat="1" ht="45">
      <c r="A213" s="91" t="s">
        <v>161</v>
      </c>
      <c r="B213" s="66" t="s">
        <v>132</v>
      </c>
      <c r="C213" s="90" t="s">
        <v>47</v>
      </c>
      <c r="D213" s="66" t="s">
        <v>309</v>
      </c>
      <c r="E213" s="65">
        <v>400</v>
      </c>
      <c r="F213" s="88">
        <v>17.5</v>
      </c>
      <c r="G213" s="88">
        <v>10.4</v>
      </c>
      <c r="H213" s="34">
        <f>F213-[1]ведомственная!F220</f>
        <v>0</v>
      </c>
      <c r="I213" s="37"/>
    </row>
    <row r="214" spans="1:9" s="36" customFormat="1" ht="45">
      <c r="A214" s="91" t="s">
        <v>310</v>
      </c>
      <c r="B214" s="66" t="s">
        <v>132</v>
      </c>
      <c r="C214" s="90" t="s">
        <v>47</v>
      </c>
      <c r="D214" s="66" t="s">
        <v>311</v>
      </c>
      <c r="E214" s="65"/>
      <c r="F214" s="88">
        <f>F215</f>
        <v>1200</v>
      </c>
      <c r="G214" s="88">
        <f>G215</f>
        <v>1200</v>
      </c>
      <c r="H214" s="34">
        <f>F214-[1]ведомственная!F221</f>
        <v>0</v>
      </c>
      <c r="I214" s="37"/>
    </row>
    <row r="215" spans="1:9" s="36" customFormat="1" ht="45">
      <c r="A215" s="91" t="s">
        <v>161</v>
      </c>
      <c r="B215" s="66" t="s">
        <v>132</v>
      </c>
      <c r="C215" s="90" t="s">
        <v>47</v>
      </c>
      <c r="D215" s="66" t="s">
        <v>311</v>
      </c>
      <c r="E215" s="65">
        <v>400</v>
      </c>
      <c r="F215" s="88">
        <v>1200</v>
      </c>
      <c r="G215" s="88">
        <v>1200</v>
      </c>
      <c r="H215" s="34">
        <f>F215-[1]ведомственная!F222</f>
        <v>0</v>
      </c>
      <c r="I215" s="37"/>
    </row>
    <row r="216" spans="1:9" s="36" customFormat="1" ht="45">
      <c r="A216" s="91" t="s">
        <v>312</v>
      </c>
      <c r="B216" s="66" t="s">
        <v>132</v>
      </c>
      <c r="C216" s="90" t="s">
        <v>47</v>
      </c>
      <c r="D216" s="66" t="s">
        <v>313</v>
      </c>
      <c r="E216" s="65"/>
      <c r="F216" s="88">
        <f>F217</f>
        <v>12</v>
      </c>
      <c r="G216" s="88">
        <f>G217</f>
        <v>11.8</v>
      </c>
      <c r="H216" s="34">
        <f>F216-[1]ведомственная!F223</f>
        <v>0</v>
      </c>
      <c r="I216" s="37"/>
    </row>
    <row r="217" spans="1:9" s="36" customFormat="1" ht="45">
      <c r="A217" s="91" t="s">
        <v>161</v>
      </c>
      <c r="B217" s="66" t="s">
        <v>132</v>
      </c>
      <c r="C217" s="90" t="s">
        <v>47</v>
      </c>
      <c r="D217" s="66" t="s">
        <v>313</v>
      </c>
      <c r="E217" s="65">
        <v>400</v>
      </c>
      <c r="F217" s="88">
        <v>12</v>
      </c>
      <c r="G217" s="88">
        <v>11.8</v>
      </c>
      <c r="H217" s="34">
        <f>F217-[1]ведомственная!F224</f>
        <v>0</v>
      </c>
      <c r="I217" s="37"/>
    </row>
    <row r="218" spans="1:9" s="36" customFormat="1" ht="45">
      <c r="A218" s="91" t="s">
        <v>314</v>
      </c>
      <c r="B218" s="66" t="s">
        <v>132</v>
      </c>
      <c r="C218" s="90" t="s">
        <v>47</v>
      </c>
      <c r="D218" s="66" t="s">
        <v>315</v>
      </c>
      <c r="E218" s="65"/>
      <c r="F218" s="88">
        <f>F219</f>
        <v>790</v>
      </c>
      <c r="G218" s="88">
        <f>G219</f>
        <v>790</v>
      </c>
      <c r="H218" s="34">
        <f>F218-[1]ведомственная!F225</f>
        <v>0</v>
      </c>
      <c r="I218" s="37"/>
    </row>
    <row r="219" spans="1:9" s="36" customFormat="1" ht="30">
      <c r="A219" s="86" t="s">
        <v>121</v>
      </c>
      <c r="B219" s="66" t="s">
        <v>132</v>
      </c>
      <c r="C219" s="90" t="s">
        <v>47</v>
      </c>
      <c r="D219" s="66" t="s">
        <v>315</v>
      </c>
      <c r="E219" s="65">
        <v>200</v>
      </c>
      <c r="F219" s="88">
        <v>790</v>
      </c>
      <c r="G219" s="88">
        <v>790</v>
      </c>
      <c r="H219" s="34">
        <f>F219-[1]ведомственная!F226</f>
        <v>0</v>
      </c>
      <c r="I219" s="37"/>
    </row>
    <row r="220" spans="1:9" ht="255">
      <c r="A220" s="92" t="s">
        <v>316</v>
      </c>
      <c r="B220" s="66" t="s">
        <v>132</v>
      </c>
      <c r="C220" s="90" t="s">
        <v>47</v>
      </c>
      <c r="D220" s="65" t="s">
        <v>317</v>
      </c>
      <c r="E220" s="65"/>
      <c r="F220" s="88">
        <f>F221</f>
        <v>15000</v>
      </c>
      <c r="G220" s="88">
        <f>G221</f>
        <v>15000</v>
      </c>
      <c r="H220" s="34">
        <f>F220-[1]ведомственная!F227</f>
        <v>0</v>
      </c>
      <c r="I220" s="42"/>
    </row>
    <row r="221" spans="1:9" s="36" customFormat="1" ht="30">
      <c r="A221" s="86" t="s">
        <v>121</v>
      </c>
      <c r="B221" s="66" t="s">
        <v>132</v>
      </c>
      <c r="C221" s="90" t="s">
        <v>47</v>
      </c>
      <c r="D221" s="65" t="s">
        <v>317</v>
      </c>
      <c r="E221" s="65">
        <v>200</v>
      </c>
      <c r="F221" s="88">
        <v>15000</v>
      </c>
      <c r="G221" s="88">
        <v>15000</v>
      </c>
      <c r="H221" s="34">
        <f>F221-[1]ведомственная!F228</f>
        <v>0</v>
      </c>
      <c r="I221" s="37"/>
    </row>
    <row r="222" spans="1:9" s="36" customFormat="1" ht="30">
      <c r="A222" s="89" t="s">
        <v>318</v>
      </c>
      <c r="B222" s="66" t="s">
        <v>132</v>
      </c>
      <c r="C222" s="90" t="s">
        <v>51</v>
      </c>
      <c r="D222" s="66"/>
      <c r="E222" s="65"/>
      <c r="F222" s="88">
        <f t="shared" ref="F222:G224" si="11">F223</f>
        <v>62883.8</v>
      </c>
      <c r="G222" s="88">
        <f t="shared" si="11"/>
        <v>62719.200000000004</v>
      </c>
      <c r="H222" s="34">
        <f>F222-[1]ведомственная!F229</f>
        <v>0</v>
      </c>
      <c r="I222" s="40"/>
    </row>
    <row r="223" spans="1:9" s="36" customFormat="1" ht="60">
      <c r="A223" s="89" t="s">
        <v>319</v>
      </c>
      <c r="B223" s="66" t="s">
        <v>132</v>
      </c>
      <c r="C223" s="90" t="s">
        <v>51</v>
      </c>
      <c r="D223" s="66" t="s">
        <v>236</v>
      </c>
      <c r="E223" s="65"/>
      <c r="F223" s="88">
        <f t="shared" si="11"/>
        <v>62883.8</v>
      </c>
      <c r="G223" s="88">
        <f t="shared" si="11"/>
        <v>62719.200000000004</v>
      </c>
      <c r="H223" s="34">
        <f>F223-[1]ведомственная!F230</f>
        <v>0</v>
      </c>
      <c r="I223" s="37"/>
    </row>
    <row r="224" spans="1:9" s="36" customFormat="1" ht="60">
      <c r="A224" s="89" t="s">
        <v>320</v>
      </c>
      <c r="B224" s="66" t="s">
        <v>132</v>
      </c>
      <c r="C224" s="90" t="s">
        <v>51</v>
      </c>
      <c r="D224" s="66" t="s">
        <v>321</v>
      </c>
      <c r="E224" s="65"/>
      <c r="F224" s="88">
        <f t="shared" si="11"/>
        <v>62883.8</v>
      </c>
      <c r="G224" s="88">
        <f t="shared" si="11"/>
        <v>62719.200000000004</v>
      </c>
      <c r="H224" s="34">
        <f>F224-[1]ведомственная!F231</f>
        <v>0</v>
      </c>
      <c r="I224" s="37"/>
    </row>
    <row r="225" spans="1:9" s="36" customFormat="1" ht="45">
      <c r="A225" s="91" t="s">
        <v>170</v>
      </c>
      <c r="B225" s="66" t="s">
        <v>132</v>
      </c>
      <c r="C225" s="90" t="s">
        <v>51</v>
      </c>
      <c r="D225" s="66" t="s">
        <v>322</v>
      </c>
      <c r="E225" s="65"/>
      <c r="F225" s="88">
        <f>F226+F227+F228</f>
        <v>62883.8</v>
      </c>
      <c r="G225" s="88">
        <f>G226+G227+G228</f>
        <v>62719.200000000004</v>
      </c>
      <c r="H225" s="34">
        <f>F225-[1]ведомственная!F232</f>
        <v>0</v>
      </c>
      <c r="I225" s="37"/>
    </row>
    <row r="226" spans="1:9" s="36" customFormat="1" ht="75">
      <c r="A226" s="91" t="s">
        <v>114</v>
      </c>
      <c r="B226" s="66" t="s">
        <v>132</v>
      </c>
      <c r="C226" s="90" t="s">
        <v>51</v>
      </c>
      <c r="D226" s="66" t="s">
        <v>322</v>
      </c>
      <c r="E226" s="65">
        <v>100</v>
      </c>
      <c r="F226" s="88">
        <v>33357</v>
      </c>
      <c r="G226" s="88">
        <v>33267.300000000003</v>
      </c>
      <c r="H226" s="34">
        <f>F226-[1]ведомственная!F233</f>
        <v>0</v>
      </c>
      <c r="I226" s="37"/>
    </row>
    <row r="227" spans="1:9" s="36" customFormat="1" ht="30">
      <c r="A227" s="86" t="s">
        <v>121</v>
      </c>
      <c r="B227" s="66" t="s">
        <v>132</v>
      </c>
      <c r="C227" s="90" t="s">
        <v>51</v>
      </c>
      <c r="D227" s="66" t="s">
        <v>322</v>
      </c>
      <c r="E227" s="65">
        <v>200</v>
      </c>
      <c r="F227" s="88">
        <v>1889.4</v>
      </c>
      <c r="G227" s="88">
        <v>1816.9</v>
      </c>
      <c r="H227" s="34">
        <f>F227-[1]ведомственная!F234</f>
        <v>0</v>
      </c>
      <c r="I227" s="37"/>
    </row>
    <row r="228" spans="1:9" s="36" customFormat="1">
      <c r="A228" s="93" t="s">
        <v>122</v>
      </c>
      <c r="B228" s="66" t="s">
        <v>132</v>
      </c>
      <c r="C228" s="90" t="s">
        <v>51</v>
      </c>
      <c r="D228" s="66" t="s">
        <v>322</v>
      </c>
      <c r="E228" s="65">
        <v>800</v>
      </c>
      <c r="F228" s="88">
        <v>27637.4</v>
      </c>
      <c r="G228" s="88">
        <v>27635</v>
      </c>
      <c r="H228" s="34">
        <f>F228-[1]ведомственная!F235</f>
        <v>0</v>
      </c>
      <c r="I228" s="37"/>
    </row>
    <row r="229" spans="1:9" s="36" customFormat="1">
      <c r="A229" s="93" t="s">
        <v>54</v>
      </c>
      <c r="B229" s="58" t="s">
        <v>132</v>
      </c>
      <c r="C229" s="87" t="s">
        <v>53</v>
      </c>
      <c r="D229" s="58"/>
      <c r="E229" s="57"/>
      <c r="F229" s="88">
        <f>F230</f>
        <v>11644.6</v>
      </c>
      <c r="G229" s="88">
        <f>G230</f>
        <v>11644.6</v>
      </c>
      <c r="H229" s="34">
        <f>F229-[1]ведомственная!F236</f>
        <v>0</v>
      </c>
      <c r="I229" s="40"/>
    </row>
    <row r="230" spans="1:9" s="36" customFormat="1">
      <c r="A230" s="86" t="s">
        <v>323</v>
      </c>
      <c r="B230" s="58" t="s">
        <v>132</v>
      </c>
      <c r="C230" s="87" t="s">
        <v>59</v>
      </c>
      <c r="D230" s="58"/>
      <c r="E230" s="58"/>
      <c r="F230" s="88">
        <f>F231</f>
        <v>11644.6</v>
      </c>
      <c r="G230" s="88">
        <f>G231</f>
        <v>11644.6</v>
      </c>
      <c r="H230" s="34">
        <f>F230-[1]ведомственная!F237</f>
        <v>0</v>
      </c>
      <c r="I230" s="40"/>
    </row>
    <row r="231" spans="1:9" s="36" customFormat="1" ht="30">
      <c r="A231" s="86" t="s">
        <v>324</v>
      </c>
      <c r="B231" s="58" t="s">
        <v>132</v>
      </c>
      <c r="C231" s="87" t="s">
        <v>59</v>
      </c>
      <c r="D231" s="58" t="s">
        <v>325</v>
      </c>
      <c r="E231" s="58"/>
      <c r="F231" s="88">
        <f>F232+F237</f>
        <v>11644.6</v>
      </c>
      <c r="G231" s="88">
        <f>G232+G237</f>
        <v>11644.6</v>
      </c>
      <c r="H231" s="34">
        <f>F231-[1]ведомственная!F238</f>
        <v>0</v>
      </c>
      <c r="I231" s="37"/>
    </row>
    <row r="232" spans="1:9" s="36" customFormat="1" ht="30">
      <c r="A232" s="86" t="s">
        <v>326</v>
      </c>
      <c r="B232" s="58" t="s">
        <v>132</v>
      </c>
      <c r="C232" s="87" t="s">
        <v>59</v>
      </c>
      <c r="D232" s="58" t="s">
        <v>327</v>
      </c>
      <c r="E232" s="57"/>
      <c r="F232" s="55">
        <f>F233+F235</f>
        <v>2230.5</v>
      </c>
      <c r="G232" s="55">
        <f>G233+G235</f>
        <v>2230.5</v>
      </c>
      <c r="H232" s="34">
        <f>F232-[1]ведомственная!F239</f>
        <v>0</v>
      </c>
      <c r="I232" s="44"/>
    </row>
    <row r="233" spans="1:9" s="36" customFormat="1" ht="30">
      <c r="A233" s="86" t="s">
        <v>328</v>
      </c>
      <c r="B233" s="58" t="s">
        <v>132</v>
      </c>
      <c r="C233" s="87" t="s">
        <v>59</v>
      </c>
      <c r="D233" s="58" t="s">
        <v>329</v>
      </c>
      <c r="E233" s="57"/>
      <c r="F233" s="88">
        <f>F234</f>
        <v>2058</v>
      </c>
      <c r="G233" s="88">
        <f>G234</f>
        <v>2058</v>
      </c>
      <c r="H233" s="34">
        <f>F233-[1]ведомственная!F240</f>
        <v>0</v>
      </c>
      <c r="I233" s="37"/>
    </row>
    <row r="234" spans="1:9" s="36" customFormat="1" ht="30">
      <c r="A234" s="86" t="s">
        <v>121</v>
      </c>
      <c r="B234" s="58" t="s">
        <v>132</v>
      </c>
      <c r="C234" s="87" t="s">
        <v>59</v>
      </c>
      <c r="D234" s="58" t="s">
        <v>329</v>
      </c>
      <c r="E234" s="57">
        <v>200</v>
      </c>
      <c r="F234" s="88">
        <v>2058</v>
      </c>
      <c r="G234" s="88">
        <v>2058</v>
      </c>
      <c r="H234" s="34">
        <f>F234-[1]ведомственная!F241</f>
        <v>0</v>
      </c>
      <c r="I234" s="37"/>
    </row>
    <row r="235" spans="1:9" s="36" customFormat="1">
      <c r="A235" s="91" t="s">
        <v>330</v>
      </c>
      <c r="B235" s="58" t="s">
        <v>132</v>
      </c>
      <c r="C235" s="87" t="s">
        <v>59</v>
      </c>
      <c r="D235" s="58" t="s">
        <v>331</v>
      </c>
      <c r="E235" s="57"/>
      <c r="F235" s="88">
        <f>F236</f>
        <v>172.5</v>
      </c>
      <c r="G235" s="88">
        <f>G236</f>
        <v>172.5</v>
      </c>
      <c r="H235" s="34">
        <f>F235-[1]ведомственная!F242</f>
        <v>0</v>
      </c>
      <c r="I235" s="37"/>
    </row>
    <row r="236" spans="1:9" s="36" customFormat="1">
      <c r="A236" s="86" t="s">
        <v>127</v>
      </c>
      <c r="B236" s="58" t="s">
        <v>132</v>
      </c>
      <c r="C236" s="87" t="s">
        <v>59</v>
      </c>
      <c r="D236" s="58" t="s">
        <v>331</v>
      </c>
      <c r="E236" s="57">
        <v>300</v>
      </c>
      <c r="F236" s="88">
        <v>172.5</v>
      </c>
      <c r="G236" s="88">
        <v>172.5</v>
      </c>
      <c r="H236" s="34">
        <f>F236-[1]ведомственная!F243</f>
        <v>0</v>
      </c>
      <c r="I236" s="37"/>
    </row>
    <row r="237" spans="1:9" s="36" customFormat="1" ht="30">
      <c r="A237" s="86" t="s">
        <v>332</v>
      </c>
      <c r="B237" s="58" t="s">
        <v>132</v>
      </c>
      <c r="C237" s="87" t="s">
        <v>59</v>
      </c>
      <c r="D237" s="58" t="s">
        <v>333</v>
      </c>
      <c r="E237" s="57"/>
      <c r="F237" s="88">
        <f>F238</f>
        <v>9414.1</v>
      </c>
      <c r="G237" s="88">
        <f>G238</f>
        <v>9414.1</v>
      </c>
      <c r="H237" s="34">
        <f>F237-[1]ведомственная!F244</f>
        <v>0</v>
      </c>
      <c r="I237" s="37"/>
    </row>
    <row r="238" spans="1:9" s="36" customFormat="1" ht="45">
      <c r="A238" s="86" t="s">
        <v>170</v>
      </c>
      <c r="B238" s="58" t="s">
        <v>132</v>
      </c>
      <c r="C238" s="87" t="s">
        <v>59</v>
      </c>
      <c r="D238" s="58" t="s">
        <v>334</v>
      </c>
      <c r="E238" s="57"/>
      <c r="F238" s="88">
        <f>F239</f>
        <v>9414.1</v>
      </c>
      <c r="G238" s="88">
        <f>G239</f>
        <v>9414.1</v>
      </c>
      <c r="H238" s="34">
        <f>F238-[1]ведомственная!F245</f>
        <v>0</v>
      </c>
      <c r="I238" s="37"/>
    </row>
    <row r="239" spans="1:9" s="36" customFormat="1" ht="30">
      <c r="A239" s="86" t="s">
        <v>172</v>
      </c>
      <c r="B239" s="58" t="s">
        <v>132</v>
      </c>
      <c r="C239" s="87" t="s">
        <v>59</v>
      </c>
      <c r="D239" s="58" t="s">
        <v>334</v>
      </c>
      <c r="E239" s="57">
        <v>600</v>
      </c>
      <c r="F239" s="88">
        <v>9414.1</v>
      </c>
      <c r="G239" s="88">
        <v>9414.1</v>
      </c>
      <c r="H239" s="34">
        <f>F239-[1]ведомственная!F246</f>
        <v>0</v>
      </c>
      <c r="I239" s="37"/>
    </row>
    <row r="240" spans="1:9">
      <c r="A240" s="86" t="s">
        <v>70</v>
      </c>
      <c r="B240" s="58" t="s">
        <v>132</v>
      </c>
      <c r="C240" s="87" t="s">
        <v>69</v>
      </c>
      <c r="D240" s="58"/>
      <c r="E240" s="57"/>
      <c r="F240" s="88">
        <f>F241+F245</f>
        <v>14775.2</v>
      </c>
      <c r="G240" s="88">
        <f>G241+G245</f>
        <v>14605.8</v>
      </c>
      <c r="H240" s="34">
        <f>F240-[1]ведомственная!F247</f>
        <v>0</v>
      </c>
      <c r="I240" s="40"/>
    </row>
    <row r="241" spans="1:9" s="36" customFormat="1">
      <c r="A241" s="86" t="s">
        <v>72</v>
      </c>
      <c r="B241" s="58" t="s">
        <v>132</v>
      </c>
      <c r="C241" s="87" t="s">
        <v>71</v>
      </c>
      <c r="D241" s="58"/>
      <c r="E241" s="57"/>
      <c r="F241" s="88">
        <f t="shared" ref="F241:G243" si="12">F242</f>
        <v>8500</v>
      </c>
      <c r="G241" s="88">
        <f t="shared" si="12"/>
        <v>8433.7999999999993</v>
      </c>
      <c r="H241" s="34">
        <f>F241-[1]ведомственная!F248</f>
        <v>0</v>
      </c>
      <c r="I241" s="40"/>
    </row>
    <row r="242" spans="1:9" s="36" customFormat="1">
      <c r="A242" s="86" t="s">
        <v>110</v>
      </c>
      <c r="B242" s="58" t="s">
        <v>132</v>
      </c>
      <c r="C242" s="87" t="s">
        <v>71</v>
      </c>
      <c r="D242" s="58" t="s">
        <v>111</v>
      </c>
      <c r="E242" s="57"/>
      <c r="F242" s="88">
        <f t="shared" si="12"/>
        <v>8500</v>
      </c>
      <c r="G242" s="88">
        <f t="shared" si="12"/>
        <v>8433.7999999999993</v>
      </c>
      <c r="H242" s="34">
        <f>F242-[1]ведомственная!F249</f>
        <v>0</v>
      </c>
      <c r="I242" s="37"/>
    </row>
    <row r="243" spans="1:9" s="36" customFormat="1">
      <c r="A243" s="86" t="s">
        <v>335</v>
      </c>
      <c r="B243" s="58" t="s">
        <v>132</v>
      </c>
      <c r="C243" s="87" t="s">
        <v>71</v>
      </c>
      <c r="D243" s="58" t="s">
        <v>336</v>
      </c>
      <c r="E243" s="57"/>
      <c r="F243" s="88">
        <f t="shared" si="12"/>
        <v>8500</v>
      </c>
      <c r="G243" s="88">
        <f t="shared" si="12"/>
        <v>8433.7999999999993</v>
      </c>
      <c r="H243" s="34">
        <f>F243-[1]ведомственная!F250</f>
        <v>0</v>
      </c>
      <c r="I243" s="37"/>
    </row>
    <row r="244" spans="1:9" s="36" customFormat="1">
      <c r="A244" s="86" t="s">
        <v>127</v>
      </c>
      <c r="B244" s="58" t="s">
        <v>132</v>
      </c>
      <c r="C244" s="87" t="s">
        <v>71</v>
      </c>
      <c r="D244" s="58" t="s">
        <v>336</v>
      </c>
      <c r="E244" s="57">
        <v>300</v>
      </c>
      <c r="F244" s="88">
        <v>8500</v>
      </c>
      <c r="G244" s="108">
        <v>8433.7999999999993</v>
      </c>
      <c r="H244" s="34">
        <f>F244-[1]ведомственная!F251</f>
        <v>0</v>
      </c>
      <c r="I244" s="37"/>
    </row>
    <row r="245" spans="1:9" s="36" customFormat="1">
      <c r="A245" s="86" t="s">
        <v>74</v>
      </c>
      <c r="B245" s="58" t="s">
        <v>132</v>
      </c>
      <c r="C245" s="87" t="s">
        <v>73</v>
      </c>
      <c r="D245" s="58"/>
      <c r="E245" s="57"/>
      <c r="F245" s="88">
        <f>F246</f>
        <v>6275.2000000000007</v>
      </c>
      <c r="G245" s="88">
        <f>G246</f>
        <v>6172</v>
      </c>
      <c r="H245" s="34">
        <f>F245-[1]ведомственная!F252</f>
        <v>0</v>
      </c>
      <c r="I245" s="40"/>
    </row>
    <row r="246" spans="1:9" s="36" customFormat="1">
      <c r="A246" s="86" t="s">
        <v>110</v>
      </c>
      <c r="B246" s="58" t="s">
        <v>132</v>
      </c>
      <c r="C246" s="87" t="s">
        <v>73</v>
      </c>
      <c r="D246" s="58" t="s">
        <v>111</v>
      </c>
      <c r="E246" s="57"/>
      <c r="F246" s="88">
        <f>F247+F249+F251+F253</f>
        <v>6275.2000000000007</v>
      </c>
      <c r="G246" s="88">
        <f>G247+G249+G251+G253</f>
        <v>6172</v>
      </c>
      <c r="H246" s="34">
        <f>F246-[1]ведомственная!F253</f>
        <v>0</v>
      </c>
      <c r="I246" s="37"/>
    </row>
    <row r="247" spans="1:9" s="36" customFormat="1" ht="30">
      <c r="A247" s="86" t="s">
        <v>337</v>
      </c>
      <c r="B247" s="58" t="s">
        <v>132</v>
      </c>
      <c r="C247" s="87" t="s">
        <v>73</v>
      </c>
      <c r="D247" s="58" t="s">
        <v>338</v>
      </c>
      <c r="E247" s="57"/>
      <c r="F247" s="88">
        <f>F248</f>
        <v>1214.4000000000001</v>
      </c>
      <c r="G247" s="88">
        <f>G248</f>
        <v>1212</v>
      </c>
      <c r="H247" s="34">
        <f>F247-[1]ведомственная!F254</f>
        <v>0</v>
      </c>
      <c r="I247" s="37"/>
    </row>
    <row r="248" spans="1:9" s="36" customFormat="1">
      <c r="A248" s="86" t="s">
        <v>127</v>
      </c>
      <c r="B248" s="58" t="s">
        <v>132</v>
      </c>
      <c r="C248" s="87" t="s">
        <v>73</v>
      </c>
      <c r="D248" s="58" t="s">
        <v>338</v>
      </c>
      <c r="E248" s="57">
        <v>300</v>
      </c>
      <c r="F248" s="88">
        <v>1214.4000000000001</v>
      </c>
      <c r="G248" s="88">
        <v>1212</v>
      </c>
      <c r="H248" s="34">
        <f>F248-[1]ведомственная!F255</f>
        <v>0</v>
      </c>
      <c r="I248" s="37"/>
    </row>
    <row r="249" spans="1:9" s="36" customFormat="1" ht="45">
      <c r="A249" s="86" t="s">
        <v>339</v>
      </c>
      <c r="B249" s="58" t="s">
        <v>132</v>
      </c>
      <c r="C249" s="87" t="s">
        <v>73</v>
      </c>
      <c r="D249" s="58" t="s">
        <v>340</v>
      </c>
      <c r="E249" s="57"/>
      <c r="F249" s="88">
        <f>F250</f>
        <v>2560.8000000000002</v>
      </c>
      <c r="G249" s="88">
        <f>G250</f>
        <v>2500</v>
      </c>
      <c r="H249" s="34">
        <f>F249-[1]ведомственная!F256</f>
        <v>0</v>
      </c>
      <c r="I249" s="37"/>
    </row>
    <row r="250" spans="1:9" s="36" customFormat="1">
      <c r="A250" s="86" t="s">
        <v>127</v>
      </c>
      <c r="B250" s="58" t="s">
        <v>132</v>
      </c>
      <c r="C250" s="87" t="s">
        <v>73</v>
      </c>
      <c r="D250" s="58" t="s">
        <v>340</v>
      </c>
      <c r="E250" s="57">
        <v>300</v>
      </c>
      <c r="F250" s="88">
        <v>2560.8000000000002</v>
      </c>
      <c r="G250" s="88">
        <v>2500</v>
      </c>
      <c r="H250" s="34">
        <f>F250-[1]ведомственная!F257</f>
        <v>0</v>
      </c>
      <c r="I250" s="37"/>
    </row>
    <row r="251" spans="1:9" s="36" customFormat="1">
      <c r="A251" s="86" t="s">
        <v>341</v>
      </c>
      <c r="B251" s="58" t="s">
        <v>132</v>
      </c>
      <c r="C251" s="87" t="s">
        <v>73</v>
      </c>
      <c r="D251" s="58" t="s">
        <v>342</v>
      </c>
      <c r="E251" s="57"/>
      <c r="F251" s="88">
        <f>F252</f>
        <v>1000</v>
      </c>
      <c r="G251" s="88">
        <f>G252</f>
        <v>1000</v>
      </c>
      <c r="H251" s="34">
        <f>F251-[1]ведомственная!F258</f>
        <v>0</v>
      </c>
      <c r="I251" s="37"/>
    </row>
    <row r="252" spans="1:9" s="36" customFormat="1" ht="30">
      <c r="A252" s="86" t="s">
        <v>172</v>
      </c>
      <c r="B252" s="58" t="s">
        <v>132</v>
      </c>
      <c r="C252" s="87" t="s">
        <v>73</v>
      </c>
      <c r="D252" s="58" t="s">
        <v>342</v>
      </c>
      <c r="E252" s="57">
        <v>600</v>
      </c>
      <c r="F252" s="88">
        <v>1000</v>
      </c>
      <c r="G252" s="88">
        <v>1000</v>
      </c>
      <c r="H252" s="34">
        <f>F252-[1]ведомственная!F259</f>
        <v>0</v>
      </c>
      <c r="I252" s="37"/>
    </row>
    <row r="253" spans="1:9" s="36" customFormat="1">
      <c r="A253" s="86" t="s">
        <v>343</v>
      </c>
      <c r="B253" s="58" t="s">
        <v>132</v>
      </c>
      <c r="C253" s="87" t="s">
        <v>73</v>
      </c>
      <c r="D253" s="58" t="s">
        <v>344</v>
      </c>
      <c r="E253" s="57"/>
      <c r="F253" s="88">
        <f>F254</f>
        <v>1500</v>
      </c>
      <c r="G253" s="88">
        <f>G254</f>
        <v>1460</v>
      </c>
      <c r="H253" s="34">
        <f>F253-[1]ведомственная!F260</f>
        <v>0</v>
      </c>
      <c r="I253" s="37"/>
    </row>
    <row r="254" spans="1:9" s="36" customFormat="1" ht="30">
      <c r="A254" s="86" t="s">
        <v>172</v>
      </c>
      <c r="B254" s="58" t="s">
        <v>132</v>
      </c>
      <c r="C254" s="87" t="s">
        <v>73</v>
      </c>
      <c r="D254" s="58" t="s">
        <v>344</v>
      </c>
      <c r="E254" s="57">
        <v>600</v>
      </c>
      <c r="F254" s="88">
        <v>1500</v>
      </c>
      <c r="G254" s="88">
        <v>1460</v>
      </c>
      <c r="H254" s="34">
        <f>F254-[1]ведомственная!F261</f>
        <v>0</v>
      </c>
      <c r="I254" s="37"/>
    </row>
    <row r="255" spans="1:9">
      <c r="A255" s="86" t="s">
        <v>345</v>
      </c>
      <c r="B255" s="58" t="s">
        <v>132</v>
      </c>
      <c r="C255" s="87" t="s">
        <v>77</v>
      </c>
      <c r="D255" s="58"/>
      <c r="E255" s="57"/>
      <c r="F255" s="88">
        <f>F256+F264</f>
        <v>32197.699999999997</v>
      </c>
      <c r="G255" s="88">
        <f>G256+G264</f>
        <v>32197.5</v>
      </c>
      <c r="H255" s="34">
        <f>F255-[1]ведомственная!F262</f>
        <v>0</v>
      </c>
      <c r="I255" s="40"/>
    </row>
    <row r="256" spans="1:9">
      <c r="A256" s="86" t="s">
        <v>80</v>
      </c>
      <c r="B256" s="58" t="s">
        <v>132</v>
      </c>
      <c r="C256" s="87" t="s">
        <v>79</v>
      </c>
      <c r="D256" s="58"/>
      <c r="E256" s="57"/>
      <c r="F256" s="88">
        <f>F257</f>
        <v>21533</v>
      </c>
      <c r="G256" s="88">
        <f>G257</f>
        <v>21533</v>
      </c>
      <c r="H256" s="34">
        <f>F256-[1]ведомственная!F263</f>
        <v>0</v>
      </c>
      <c r="I256" s="40"/>
    </row>
    <row r="257" spans="1:9" s="36" customFormat="1" ht="45">
      <c r="A257" s="86" t="s">
        <v>346</v>
      </c>
      <c r="B257" s="58" t="s">
        <v>132</v>
      </c>
      <c r="C257" s="87" t="s">
        <v>79</v>
      </c>
      <c r="D257" s="58" t="s">
        <v>347</v>
      </c>
      <c r="E257" s="57"/>
      <c r="F257" s="88">
        <f>F258+F261</f>
        <v>21533</v>
      </c>
      <c r="G257" s="88">
        <f>G258+G261</f>
        <v>21533</v>
      </c>
      <c r="H257" s="34">
        <f>F257-[1]ведомственная!F264</f>
        <v>0</v>
      </c>
      <c r="I257" s="37"/>
    </row>
    <row r="258" spans="1:9" s="36" customFormat="1" ht="45">
      <c r="A258" s="86" t="s">
        <v>348</v>
      </c>
      <c r="B258" s="58" t="s">
        <v>132</v>
      </c>
      <c r="C258" s="87" t="s">
        <v>79</v>
      </c>
      <c r="D258" s="58" t="s">
        <v>349</v>
      </c>
      <c r="E258" s="57"/>
      <c r="F258" s="88">
        <f>F259</f>
        <v>20903</v>
      </c>
      <c r="G258" s="88">
        <f>G259</f>
        <v>20903</v>
      </c>
      <c r="H258" s="34">
        <f>F258-[1]ведомственная!F265</f>
        <v>0</v>
      </c>
      <c r="I258" s="37"/>
    </row>
    <row r="259" spans="1:9" s="36" customFormat="1" ht="45">
      <c r="A259" s="86" t="s">
        <v>170</v>
      </c>
      <c r="B259" s="58" t="s">
        <v>132</v>
      </c>
      <c r="C259" s="87" t="s">
        <v>79</v>
      </c>
      <c r="D259" s="58" t="s">
        <v>350</v>
      </c>
      <c r="E259" s="57"/>
      <c r="F259" s="88">
        <f>F260</f>
        <v>20903</v>
      </c>
      <c r="G259" s="88">
        <f>G260</f>
        <v>20903</v>
      </c>
      <c r="H259" s="34">
        <f>F259-[1]ведомственная!F266</f>
        <v>0</v>
      </c>
      <c r="I259" s="37"/>
    </row>
    <row r="260" spans="1:9" s="36" customFormat="1" ht="30">
      <c r="A260" s="86" t="s">
        <v>172</v>
      </c>
      <c r="B260" s="58" t="s">
        <v>132</v>
      </c>
      <c r="C260" s="87" t="s">
        <v>79</v>
      </c>
      <c r="D260" s="58" t="s">
        <v>350</v>
      </c>
      <c r="E260" s="57">
        <v>600</v>
      </c>
      <c r="F260" s="88">
        <v>20903</v>
      </c>
      <c r="G260" s="88">
        <v>20903</v>
      </c>
      <c r="H260" s="34">
        <f>F260-[1]ведомственная!F267</f>
        <v>0</v>
      </c>
      <c r="I260" s="37"/>
    </row>
    <row r="261" spans="1:9" s="36" customFormat="1" ht="45">
      <c r="A261" s="93" t="s">
        <v>351</v>
      </c>
      <c r="B261" s="58" t="s">
        <v>132</v>
      </c>
      <c r="C261" s="87" t="s">
        <v>79</v>
      </c>
      <c r="D261" s="58" t="s">
        <v>352</v>
      </c>
      <c r="E261" s="57"/>
      <c r="F261" s="88">
        <f>F262</f>
        <v>630</v>
      </c>
      <c r="G261" s="88">
        <f>G262</f>
        <v>630</v>
      </c>
      <c r="H261" s="34">
        <f>F261-[1]ведомственная!F268</f>
        <v>0</v>
      </c>
      <c r="I261" s="37"/>
    </row>
    <row r="262" spans="1:9" s="36" customFormat="1" ht="45">
      <c r="A262" s="93" t="s">
        <v>353</v>
      </c>
      <c r="B262" s="58" t="s">
        <v>132</v>
      </c>
      <c r="C262" s="87" t="s">
        <v>79</v>
      </c>
      <c r="D262" s="58" t="s">
        <v>354</v>
      </c>
      <c r="E262" s="57"/>
      <c r="F262" s="88">
        <f>F263</f>
        <v>630</v>
      </c>
      <c r="G262" s="88">
        <f>G263</f>
        <v>630</v>
      </c>
      <c r="H262" s="34">
        <f>F262-[1]ведомственная!F269</f>
        <v>0</v>
      </c>
      <c r="I262" s="37"/>
    </row>
    <row r="263" spans="1:9" s="36" customFormat="1" ht="30">
      <c r="A263" s="86" t="s">
        <v>172</v>
      </c>
      <c r="B263" s="58" t="s">
        <v>132</v>
      </c>
      <c r="C263" s="87" t="s">
        <v>79</v>
      </c>
      <c r="D263" s="58" t="s">
        <v>354</v>
      </c>
      <c r="E263" s="57">
        <v>600</v>
      </c>
      <c r="F263" s="88">
        <v>630</v>
      </c>
      <c r="G263" s="88">
        <v>630</v>
      </c>
      <c r="H263" s="34">
        <f>F263-[1]ведомственная!F270</f>
        <v>0</v>
      </c>
      <c r="I263" s="37"/>
    </row>
    <row r="264" spans="1:9">
      <c r="A264" s="86" t="s">
        <v>82</v>
      </c>
      <c r="B264" s="58" t="s">
        <v>132</v>
      </c>
      <c r="C264" s="87" t="s">
        <v>81</v>
      </c>
      <c r="D264" s="58"/>
      <c r="E264" s="57"/>
      <c r="F264" s="88">
        <f>F265</f>
        <v>10664.699999999999</v>
      </c>
      <c r="G264" s="88">
        <f>G265</f>
        <v>10664.499999999998</v>
      </c>
      <c r="H264" s="34">
        <f>F264-[1]ведомственная!F271</f>
        <v>0</v>
      </c>
      <c r="I264" s="40"/>
    </row>
    <row r="265" spans="1:9" ht="45">
      <c r="A265" s="86" t="s">
        <v>346</v>
      </c>
      <c r="B265" s="58" t="s">
        <v>132</v>
      </c>
      <c r="C265" s="87" t="s">
        <v>81</v>
      </c>
      <c r="D265" s="58" t="s">
        <v>347</v>
      </c>
      <c r="E265" s="57"/>
      <c r="F265" s="88">
        <f>F266+F269</f>
        <v>10664.699999999999</v>
      </c>
      <c r="G265" s="88">
        <f>G266+G269</f>
        <v>10664.499999999998</v>
      </c>
      <c r="H265" s="34">
        <f>F265-[1]ведомственная!F272</f>
        <v>0</v>
      </c>
      <c r="I265" s="42"/>
    </row>
    <row r="266" spans="1:9" s="36" customFormat="1" ht="45">
      <c r="A266" s="86" t="s">
        <v>355</v>
      </c>
      <c r="B266" s="58" t="s">
        <v>132</v>
      </c>
      <c r="C266" s="87" t="s">
        <v>81</v>
      </c>
      <c r="D266" s="58" t="s">
        <v>356</v>
      </c>
      <c r="E266" s="57"/>
      <c r="F266" s="88">
        <f>F267</f>
        <v>738.9</v>
      </c>
      <c r="G266" s="88">
        <f>G267</f>
        <v>738.9</v>
      </c>
      <c r="H266" s="34">
        <f>F266-[1]ведомственная!F273</f>
        <v>0</v>
      </c>
      <c r="I266" s="37"/>
    </row>
    <row r="267" spans="1:9" s="36" customFormat="1" ht="45">
      <c r="A267" s="86" t="s">
        <v>357</v>
      </c>
      <c r="B267" s="58" t="s">
        <v>132</v>
      </c>
      <c r="C267" s="87" t="s">
        <v>81</v>
      </c>
      <c r="D267" s="58" t="s">
        <v>358</v>
      </c>
      <c r="E267" s="57"/>
      <c r="F267" s="88">
        <f>F268</f>
        <v>738.9</v>
      </c>
      <c r="G267" s="88">
        <f>G268</f>
        <v>738.9</v>
      </c>
      <c r="H267" s="34">
        <f>F267-[1]ведомственная!F274</f>
        <v>0</v>
      </c>
      <c r="I267" s="37"/>
    </row>
    <row r="268" spans="1:9" s="36" customFormat="1" ht="30">
      <c r="A268" s="86" t="s">
        <v>121</v>
      </c>
      <c r="B268" s="58" t="s">
        <v>132</v>
      </c>
      <c r="C268" s="87" t="s">
        <v>81</v>
      </c>
      <c r="D268" s="58" t="s">
        <v>358</v>
      </c>
      <c r="E268" s="57">
        <v>200</v>
      </c>
      <c r="F268" s="88">
        <v>738.9</v>
      </c>
      <c r="G268" s="88">
        <v>738.9</v>
      </c>
      <c r="H268" s="34">
        <f>F268-[1]ведомственная!F275</f>
        <v>0</v>
      </c>
      <c r="I268" s="37"/>
    </row>
    <row r="269" spans="1:9" ht="45">
      <c r="A269" s="93" t="s">
        <v>351</v>
      </c>
      <c r="B269" s="58" t="s">
        <v>132</v>
      </c>
      <c r="C269" s="87" t="s">
        <v>81</v>
      </c>
      <c r="D269" s="58" t="s">
        <v>352</v>
      </c>
      <c r="E269" s="57"/>
      <c r="F269" s="55">
        <f>F270+F272+F274+F276</f>
        <v>9925.7999999999993</v>
      </c>
      <c r="G269" s="55">
        <f>G270+G272+G274+G276</f>
        <v>9925.5999999999985</v>
      </c>
      <c r="H269" s="34">
        <f>F269-[1]ведомственная!F276</f>
        <v>0</v>
      </c>
      <c r="I269" s="43"/>
    </row>
    <row r="270" spans="1:9" s="36" customFormat="1" ht="30">
      <c r="A270" s="86" t="s">
        <v>359</v>
      </c>
      <c r="B270" s="58" t="s">
        <v>132</v>
      </c>
      <c r="C270" s="87" t="s">
        <v>81</v>
      </c>
      <c r="D270" s="58" t="s">
        <v>360</v>
      </c>
      <c r="E270" s="57"/>
      <c r="F270" s="88">
        <f>F271</f>
        <v>5800.5</v>
      </c>
      <c r="G270" s="88">
        <f>G271</f>
        <v>5800.4</v>
      </c>
      <c r="H270" s="34">
        <f>F270-[1]ведомственная!F277</f>
        <v>0</v>
      </c>
      <c r="I270" s="37"/>
    </row>
    <row r="271" spans="1:9" s="36" customFormat="1" ht="30">
      <c r="A271" s="86" t="s">
        <v>121</v>
      </c>
      <c r="B271" s="58" t="s">
        <v>132</v>
      </c>
      <c r="C271" s="87" t="s">
        <v>81</v>
      </c>
      <c r="D271" s="58" t="s">
        <v>360</v>
      </c>
      <c r="E271" s="57">
        <v>200</v>
      </c>
      <c r="F271" s="88">
        <v>5800.5</v>
      </c>
      <c r="G271" s="88">
        <v>5800.4</v>
      </c>
      <c r="H271" s="34">
        <f>F271-[1]ведомственная!F278</f>
        <v>0</v>
      </c>
      <c r="I271" s="37"/>
    </row>
    <row r="272" spans="1:9" s="36" customFormat="1" ht="45">
      <c r="A272" s="91" t="s">
        <v>361</v>
      </c>
      <c r="B272" s="58" t="s">
        <v>132</v>
      </c>
      <c r="C272" s="87" t="s">
        <v>81</v>
      </c>
      <c r="D272" s="58" t="s">
        <v>362</v>
      </c>
      <c r="E272" s="57"/>
      <c r="F272" s="88">
        <f>F273</f>
        <v>1447.3</v>
      </c>
      <c r="G272" s="88">
        <f>G273</f>
        <v>1447.3</v>
      </c>
      <c r="H272" s="34">
        <f>F272-[1]ведомственная!F279</f>
        <v>0</v>
      </c>
      <c r="I272" s="37"/>
    </row>
    <row r="273" spans="1:9" s="36" customFormat="1" ht="30">
      <c r="A273" s="86" t="s">
        <v>121</v>
      </c>
      <c r="B273" s="58" t="s">
        <v>132</v>
      </c>
      <c r="C273" s="87" t="s">
        <v>81</v>
      </c>
      <c r="D273" s="58" t="s">
        <v>362</v>
      </c>
      <c r="E273" s="65">
        <v>200</v>
      </c>
      <c r="F273" s="88">
        <v>1447.3</v>
      </c>
      <c r="G273" s="88">
        <v>1447.3</v>
      </c>
      <c r="H273" s="34">
        <f>F273-[1]ведомственная!F280</f>
        <v>0</v>
      </c>
      <c r="I273" s="37"/>
    </row>
    <row r="274" spans="1:9" s="36" customFormat="1">
      <c r="A274" s="109" t="s">
        <v>363</v>
      </c>
      <c r="B274" s="58" t="s">
        <v>132</v>
      </c>
      <c r="C274" s="87" t="s">
        <v>81</v>
      </c>
      <c r="D274" s="58" t="s">
        <v>364</v>
      </c>
      <c r="E274" s="65"/>
      <c r="F274" s="88">
        <f>F275</f>
        <v>2309.6</v>
      </c>
      <c r="G274" s="88">
        <f>G275</f>
        <v>2309.6</v>
      </c>
      <c r="H274" s="34">
        <f>F274-[1]ведомственная!F281</f>
        <v>0</v>
      </c>
      <c r="I274" s="37"/>
    </row>
    <row r="275" spans="1:9" s="36" customFormat="1" ht="30">
      <c r="A275" s="86" t="s">
        <v>172</v>
      </c>
      <c r="B275" s="58" t="s">
        <v>132</v>
      </c>
      <c r="C275" s="87" t="s">
        <v>81</v>
      </c>
      <c r="D275" s="58" t="s">
        <v>364</v>
      </c>
      <c r="E275" s="65">
        <v>600</v>
      </c>
      <c r="F275" s="88">
        <v>2309.6</v>
      </c>
      <c r="G275" s="88">
        <v>2309.6</v>
      </c>
      <c r="H275" s="34">
        <f>F275-[1]ведомственная!F282</f>
        <v>0</v>
      </c>
      <c r="I275" s="37"/>
    </row>
    <row r="276" spans="1:9" s="36" customFormat="1" ht="45">
      <c r="A276" s="86" t="s">
        <v>365</v>
      </c>
      <c r="B276" s="58" t="s">
        <v>132</v>
      </c>
      <c r="C276" s="87" t="s">
        <v>81</v>
      </c>
      <c r="D276" s="58" t="s">
        <v>366</v>
      </c>
      <c r="E276" s="57"/>
      <c r="F276" s="88">
        <f>F277</f>
        <v>368.4</v>
      </c>
      <c r="G276" s="88">
        <f>G277</f>
        <v>368.3</v>
      </c>
      <c r="H276" s="34">
        <f>F276-[1]ведомственная!F283</f>
        <v>0</v>
      </c>
      <c r="I276" s="37"/>
    </row>
    <row r="277" spans="1:9" s="36" customFormat="1" ht="30">
      <c r="A277" s="86" t="s">
        <v>121</v>
      </c>
      <c r="B277" s="58" t="s">
        <v>132</v>
      </c>
      <c r="C277" s="87" t="s">
        <v>81</v>
      </c>
      <c r="D277" s="58" t="s">
        <v>366</v>
      </c>
      <c r="E277" s="57">
        <v>200</v>
      </c>
      <c r="F277" s="88">
        <v>368.4</v>
      </c>
      <c r="G277" s="88">
        <v>368.3</v>
      </c>
      <c r="H277" s="34">
        <f>F277-[1]ведомственная!F284</f>
        <v>0</v>
      </c>
      <c r="I277" s="37"/>
    </row>
    <row r="278" spans="1:9">
      <c r="A278" s="91" t="s">
        <v>367</v>
      </c>
      <c r="B278" s="66" t="s">
        <v>132</v>
      </c>
      <c r="C278" s="90" t="s">
        <v>83</v>
      </c>
      <c r="D278" s="66"/>
      <c r="E278" s="65"/>
      <c r="F278" s="88">
        <f>F279+F284</f>
        <v>25512.799999999999</v>
      </c>
      <c r="G278" s="88">
        <f>G279+G284</f>
        <v>25512.799999999999</v>
      </c>
      <c r="H278" s="34">
        <f>F278-[1]ведомственная!F285</f>
        <v>0</v>
      </c>
      <c r="I278" s="40"/>
    </row>
    <row r="279" spans="1:9">
      <c r="A279" s="89" t="s">
        <v>86</v>
      </c>
      <c r="B279" s="66" t="s">
        <v>132</v>
      </c>
      <c r="C279" s="90" t="s">
        <v>85</v>
      </c>
      <c r="D279" s="66"/>
      <c r="E279" s="65"/>
      <c r="F279" s="88">
        <f t="shared" ref="F279:G282" si="13">F280</f>
        <v>16371.8</v>
      </c>
      <c r="G279" s="88">
        <f t="shared" si="13"/>
        <v>16371.8</v>
      </c>
      <c r="H279" s="34">
        <f>F279-[1]ведомственная!F286</f>
        <v>0</v>
      </c>
      <c r="I279" s="40"/>
    </row>
    <row r="280" spans="1:9" s="36" customFormat="1" ht="30">
      <c r="A280" s="91" t="s">
        <v>166</v>
      </c>
      <c r="B280" s="66" t="s">
        <v>132</v>
      </c>
      <c r="C280" s="90" t="s">
        <v>85</v>
      </c>
      <c r="D280" s="66" t="s">
        <v>167</v>
      </c>
      <c r="E280" s="65"/>
      <c r="F280" s="88">
        <f t="shared" si="13"/>
        <v>16371.8</v>
      </c>
      <c r="G280" s="88">
        <f t="shared" si="13"/>
        <v>16371.8</v>
      </c>
      <c r="H280" s="34">
        <f>F280-[1]ведомственная!F287</f>
        <v>0</v>
      </c>
      <c r="I280" s="37"/>
    </row>
    <row r="281" spans="1:9" s="36" customFormat="1" ht="30">
      <c r="A281" s="91" t="s">
        <v>368</v>
      </c>
      <c r="B281" s="66" t="s">
        <v>132</v>
      </c>
      <c r="C281" s="90" t="s">
        <v>85</v>
      </c>
      <c r="D281" s="66" t="s">
        <v>369</v>
      </c>
      <c r="E281" s="65"/>
      <c r="F281" s="88">
        <f t="shared" si="13"/>
        <v>16371.8</v>
      </c>
      <c r="G281" s="88">
        <f t="shared" si="13"/>
        <v>16371.8</v>
      </c>
      <c r="H281" s="34">
        <f>F281-[1]ведомственная!F288</f>
        <v>0</v>
      </c>
      <c r="I281" s="37"/>
    </row>
    <row r="282" spans="1:9" s="36" customFormat="1" ht="45">
      <c r="A282" s="91" t="s">
        <v>170</v>
      </c>
      <c r="B282" s="66" t="s">
        <v>132</v>
      </c>
      <c r="C282" s="90" t="s">
        <v>85</v>
      </c>
      <c r="D282" s="66" t="s">
        <v>370</v>
      </c>
      <c r="E282" s="65"/>
      <c r="F282" s="88">
        <f t="shared" si="13"/>
        <v>16371.8</v>
      </c>
      <c r="G282" s="88">
        <f t="shared" si="13"/>
        <v>16371.8</v>
      </c>
      <c r="H282" s="34">
        <f>F282-[1]ведомственная!F289</f>
        <v>0</v>
      </c>
      <c r="I282" s="37"/>
    </row>
    <row r="283" spans="1:9" s="36" customFormat="1" ht="30">
      <c r="A283" s="91" t="s">
        <v>172</v>
      </c>
      <c r="B283" s="66" t="s">
        <v>132</v>
      </c>
      <c r="C283" s="90" t="s">
        <v>85</v>
      </c>
      <c r="D283" s="66" t="s">
        <v>370</v>
      </c>
      <c r="E283" s="65">
        <v>600</v>
      </c>
      <c r="F283" s="88">
        <v>16371.8</v>
      </c>
      <c r="G283" s="88">
        <v>16371.8</v>
      </c>
      <c r="H283" s="34">
        <f>F283-[1]ведомственная!F290</f>
        <v>0</v>
      </c>
      <c r="I283" s="37"/>
    </row>
    <row r="284" spans="1:9" s="36" customFormat="1">
      <c r="A284" s="89" t="s">
        <v>88</v>
      </c>
      <c r="B284" s="66" t="s">
        <v>132</v>
      </c>
      <c r="C284" s="90" t="s">
        <v>87</v>
      </c>
      <c r="D284" s="66"/>
      <c r="E284" s="65"/>
      <c r="F284" s="88">
        <f t="shared" ref="F284:G287" si="14">F285</f>
        <v>9141</v>
      </c>
      <c r="G284" s="88">
        <f t="shared" si="14"/>
        <v>9141</v>
      </c>
      <c r="H284" s="34">
        <f>F284-[1]ведомственная!F291</f>
        <v>0</v>
      </c>
      <c r="I284" s="40"/>
    </row>
    <row r="285" spans="1:9" s="36" customFormat="1" ht="30">
      <c r="A285" s="91" t="s">
        <v>166</v>
      </c>
      <c r="B285" s="66" t="s">
        <v>132</v>
      </c>
      <c r="C285" s="90" t="s">
        <v>87</v>
      </c>
      <c r="D285" s="66" t="s">
        <v>167</v>
      </c>
      <c r="E285" s="65"/>
      <c r="F285" s="88">
        <f t="shared" si="14"/>
        <v>9141</v>
      </c>
      <c r="G285" s="88">
        <f t="shared" si="14"/>
        <v>9141</v>
      </c>
      <c r="H285" s="34">
        <f>F285-[1]ведомственная!F292</f>
        <v>0</v>
      </c>
      <c r="I285" s="37"/>
    </row>
    <row r="286" spans="1:9" s="36" customFormat="1" ht="30">
      <c r="A286" s="91" t="s">
        <v>368</v>
      </c>
      <c r="B286" s="66" t="s">
        <v>132</v>
      </c>
      <c r="C286" s="90" t="s">
        <v>87</v>
      </c>
      <c r="D286" s="66" t="s">
        <v>369</v>
      </c>
      <c r="E286" s="65"/>
      <c r="F286" s="88">
        <f t="shared" si="14"/>
        <v>9141</v>
      </c>
      <c r="G286" s="88">
        <f t="shared" si="14"/>
        <v>9141</v>
      </c>
      <c r="H286" s="34">
        <f>F286-[1]ведомственная!F293</f>
        <v>0</v>
      </c>
      <c r="I286" s="37"/>
    </row>
    <row r="287" spans="1:9" s="36" customFormat="1" ht="75">
      <c r="A287" s="89" t="s">
        <v>371</v>
      </c>
      <c r="B287" s="66" t="s">
        <v>132</v>
      </c>
      <c r="C287" s="90" t="s">
        <v>87</v>
      </c>
      <c r="D287" s="66" t="s">
        <v>372</v>
      </c>
      <c r="E287" s="65"/>
      <c r="F287" s="88">
        <f t="shared" si="14"/>
        <v>9141</v>
      </c>
      <c r="G287" s="88">
        <f t="shared" si="14"/>
        <v>9141</v>
      </c>
      <c r="H287" s="34">
        <f>F287-[1]ведомственная!F294</f>
        <v>0</v>
      </c>
      <c r="I287" s="37"/>
    </row>
    <row r="288" spans="1:9" s="36" customFormat="1">
      <c r="A288" s="91" t="s">
        <v>122</v>
      </c>
      <c r="B288" s="66" t="s">
        <v>132</v>
      </c>
      <c r="C288" s="90" t="s">
        <v>87</v>
      </c>
      <c r="D288" s="66" t="s">
        <v>372</v>
      </c>
      <c r="E288" s="65">
        <v>800</v>
      </c>
      <c r="F288" s="88">
        <v>9141</v>
      </c>
      <c r="G288" s="88">
        <v>9141</v>
      </c>
      <c r="H288" s="34">
        <f>F288-[1]ведомственная!F295</f>
        <v>0</v>
      </c>
      <c r="I288" s="37"/>
    </row>
    <row r="289" spans="1:9" ht="30">
      <c r="A289" s="86" t="s">
        <v>373</v>
      </c>
      <c r="B289" s="58" t="s">
        <v>132</v>
      </c>
      <c r="C289" s="87" t="s">
        <v>89</v>
      </c>
      <c r="D289" s="58"/>
      <c r="E289" s="57"/>
      <c r="F289" s="88">
        <f t="shared" ref="F289:G292" si="15">F290</f>
        <v>130500</v>
      </c>
      <c r="G289" s="88">
        <f t="shared" si="15"/>
        <v>130041.2</v>
      </c>
      <c r="H289" s="34">
        <f>F289-[1]ведомственная!F296</f>
        <v>0</v>
      </c>
      <c r="I289" s="40"/>
    </row>
    <row r="290" spans="1:9" s="36" customFormat="1" ht="30">
      <c r="A290" s="86" t="s">
        <v>92</v>
      </c>
      <c r="B290" s="58" t="s">
        <v>132</v>
      </c>
      <c r="C290" s="87" t="s">
        <v>91</v>
      </c>
      <c r="D290" s="58"/>
      <c r="E290" s="57"/>
      <c r="F290" s="88">
        <f t="shared" si="15"/>
        <v>130500</v>
      </c>
      <c r="G290" s="88">
        <f t="shared" si="15"/>
        <v>130041.2</v>
      </c>
      <c r="H290" s="34">
        <f>F290-[1]ведомственная!F297</f>
        <v>0</v>
      </c>
      <c r="I290" s="40"/>
    </row>
    <row r="291" spans="1:9" s="36" customFormat="1">
      <c r="A291" s="86" t="s">
        <v>110</v>
      </c>
      <c r="B291" s="58" t="s">
        <v>132</v>
      </c>
      <c r="C291" s="87" t="s">
        <v>91</v>
      </c>
      <c r="D291" s="58" t="s">
        <v>111</v>
      </c>
      <c r="E291" s="57"/>
      <c r="F291" s="88">
        <f t="shared" si="15"/>
        <v>130500</v>
      </c>
      <c r="G291" s="88">
        <f t="shared" si="15"/>
        <v>130041.2</v>
      </c>
      <c r="H291" s="34">
        <f>F291-[1]ведомственная!F298</f>
        <v>0</v>
      </c>
      <c r="I291" s="37"/>
    </row>
    <row r="292" spans="1:9" s="36" customFormat="1">
      <c r="A292" s="86" t="s">
        <v>374</v>
      </c>
      <c r="B292" s="58" t="s">
        <v>132</v>
      </c>
      <c r="C292" s="87" t="s">
        <v>91</v>
      </c>
      <c r="D292" s="58" t="s">
        <v>375</v>
      </c>
      <c r="E292" s="57"/>
      <c r="F292" s="88">
        <f t="shared" si="15"/>
        <v>130500</v>
      </c>
      <c r="G292" s="88">
        <f t="shared" si="15"/>
        <v>130041.2</v>
      </c>
      <c r="H292" s="34">
        <f>F292-[1]ведомственная!F299</f>
        <v>0</v>
      </c>
      <c r="I292" s="37"/>
    </row>
    <row r="293" spans="1:9" s="36" customFormat="1">
      <c r="A293" s="86" t="s">
        <v>376</v>
      </c>
      <c r="B293" s="58" t="s">
        <v>132</v>
      </c>
      <c r="C293" s="87" t="s">
        <v>91</v>
      </c>
      <c r="D293" s="58" t="s">
        <v>375</v>
      </c>
      <c r="E293" s="57">
        <v>700</v>
      </c>
      <c r="F293" s="88">
        <v>130500</v>
      </c>
      <c r="G293" s="88">
        <v>130041.2</v>
      </c>
      <c r="H293" s="34">
        <f>F293-[1]ведомственная!F300</f>
        <v>0</v>
      </c>
      <c r="I293" s="37"/>
    </row>
    <row r="294" spans="1:9" s="36" customFormat="1" ht="29.25">
      <c r="A294" s="94" t="s">
        <v>377</v>
      </c>
      <c r="B294" s="59" t="s">
        <v>378</v>
      </c>
      <c r="C294" s="87" t="s">
        <v>133</v>
      </c>
      <c r="D294" s="59"/>
      <c r="E294" s="57"/>
      <c r="F294" s="95">
        <f>F295</f>
        <v>29465.200000000001</v>
      </c>
      <c r="G294" s="95">
        <f>G295</f>
        <v>28405.3</v>
      </c>
      <c r="H294" s="34">
        <f>F294-[1]ведомственная!F302</f>
        <v>1038.4000000000015</v>
      </c>
      <c r="I294" s="35"/>
    </row>
    <row r="295" spans="1:9" s="36" customFormat="1">
      <c r="A295" s="86" t="s">
        <v>6</v>
      </c>
      <c r="B295" s="58" t="s">
        <v>378</v>
      </c>
      <c r="C295" s="87" t="s">
        <v>5</v>
      </c>
      <c r="D295" s="58"/>
      <c r="E295" s="57"/>
      <c r="F295" s="88">
        <f>F296+F302+F306</f>
        <v>29465.200000000001</v>
      </c>
      <c r="G295" s="88">
        <f>G296+G302+G306</f>
        <v>28405.3</v>
      </c>
      <c r="H295" s="34">
        <f>F295-[1]ведомственная!F303</f>
        <v>1038.4000000000015</v>
      </c>
      <c r="I295" s="37"/>
    </row>
    <row r="296" spans="1:9" s="36" customFormat="1" ht="45">
      <c r="A296" s="86" t="s">
        <v>379</v>
      </c>
      <c r="B296" s="58" t="s">
        <v>378</v>
      </c>
      <c r="C296" s="87" t="s">
        <v>15</v>
      </c>
      <c r="D296" s="58"/>
      <c r="E296" s="57"/>
      <c r="F296" s="88">
        <f>F297</f>
        <v>28388.799999999999</v>
      </c>
      <c r="G296" s="88">
        <f>G297</f>
        <v>28367.3</v>
      </c>
      <c r="H296" s="34">
        <f>F296-[1]ведомственная!F304</f>
        <v>0</v>
      </c>
      <c r="I296" s="37"/>
    </row>
    <row r="297" spans="1:9" s="36" customFormat="1">
      <c r="A297" s="86" t="s">
        <v>110</v>
      </c>
      <c r="B297" s="58" t="s">
        <v>378</v>
      </c>
      <c r="C297" s="87" t="s">
        <v>15</v>
      </c>
      <c r="D297" s="58" t="s">
        <v>111</v>
      </c>
      <c r="E297" s="57"/>
      <c r="F297" s="88">
        <f>F298</f>
        <v>28388.799999999999</v>
      </c>
      <c r="G297" s="88">
        <f>G298</f>
        <v>28367.3</v>
      </c>
      <c r="H297" s="34">
        <f>F297-[1]ведомственная!F305</f>
        <v>0</v>
      </c>
      <c r="I297" s="37"/>
    </row>
    <row r="298" spans="1:9" s="36" customFormat="1" ht="45">
      <c r="A298" s="93" t="s">
        <v>139</v>
      </c>
      <c r="B298" s="58" t="s">
        <v>378</v>
      </c>
      <c r="C298" s="87" t="s">
        <v>15</v>
      </c>
      <c r="D298" s="58" t="s">
        <v>140</v>
      </c>
      <c r="E298" s="57"/>
      <c r="F298" s="88">
        <f>F299+F300+F301</f>
        <v>28388.799999999999</v>
      </c>
      <c r="G298" s="88">
        <f>G299+G300+G301</f>
        <v>28367.3</v>
      </c>
      <c r="H298" s="34">
        <f>F298-[1]ведомственная!F306</f>
        <v>0</v>
      </c>
      <c r="I298" s="37"/>
    </row>
    <row r="299" spans="1:9" s="36" customFormat="1" ht="75">
      <c r="A299" s="86" t="s">
        <v>114</v>
      </c>
      <c r="B299" s="58" t="s">
        <v>378</v>
      </c>
      <c r="C299" s="87" t="s">
        <v>15</v>
      </c>
      <c r="D299" s="58" t="s">
        <v>140</v>
      </c>
      <c r="E299" s="57">
        <v>100</v>
      </c>
      <c r="F299" s="88">
        <v>26815.599999999999</v>
      </c>
      <c r="G299" s="88">
        <v>26814.6</v>
      </c>
      <c r="H299" s="34">
        <f>F299-[1]ведомственная!F307</f>
        <v>0</v>
      </c>
      <c r="I299" s="37"/>
    </row>
    <row r="300" spans="1:9" s="36" customFormat="1" ht="30">
      <c r="A300" s="86" t="s">
        <v>121</v>
      </c>
      <c r="B300" s="58" t="s">
        <v>378</v>
      </c>
      <c r="C300" s="87" t="s">
        <v>15</v>
      </c>
      <c r="D300" s="58" t="s">
        <v>140</v>
      </c>
      <c r="E300" s="57">
        <v>200</v>
      </c>
      <c r="F300" s="88">
        <v>1568.8</v>
      </c>
      <c r="G300" s="88">
        <v>1548.4</v>
      </c>
      <c r="H300" s="34">
        <f>F300-[1]ведомственная!F308</f>
        <v>0</v>
      </c>
      <c r="I300" s="37"/>
    </row>
    <row r="301" spans="1:9" s="36" customFormat="1">
      <c r="A301" s="93" t="s">
        <v>122</v>
      </c>
      <c r="B301" s="58" t="s">
        <v>378</v>
      </c>
      <c r="C301" s="87" t="s">
        <v>15</v>
      </c>
      <c r="D301" s="58" t="s">
        <v>140</v>
      </c>
      <c r="E301" s="57">
        <v>800</v>
      </c>
      <c r="F301" s="88">
        <v>4.4000000000000004</v>
      </c>
      <c r="G301" s="88">
        <v>4.3</v>
      </c>
      <c r="H301" s="34">
        <f>F301-[1]ведомственная!F309</f>
        <v>0</v>
      </c>
      <c r="I301" s="37"/>
    </row>
    <row r="302" spans="1:9" s="36" customFormat="1">
      <c r="A302" s="86" t="s">
        <v>20</v>
      </c>
      <c r="B302" s="58" t="s">
        <v>378</v>
      </c>
      <c r="C302" s="87" t="s">
        <v>19</v>
      </c>
      <c r="D302" s="58"/>
      <c r="E302" s="57"/>
      <c r="F302" s="88">
        <f t="shared" ref="F302:G304" si="16">F303</f>
        <v>1038.4000000000001</v>
      </c>
      <c r="G302" s="88">
        <f t="shared" si="16"/>
        <v>0</v>
      </c>
      <c r="H302" s="34">
        <f>F302-[1]ведомственная!F310</f>
        <v>1038.4000000000001</v>
      </c>
      <c r="I302" s="37"/>
    </row>
    <row r="303" spans="1:9" s="36" customFormat="1">
      <c r="A303" s="86" t="s">
        <v>110</v>
      </c>
      <c r="B303" s="69" t="s">
        <v>378</v>
      </c>
      <c r="C303" s="87" t="s">
        <v>19</v>
      </c>
      <c r="D303" s="58" t="s">
        <v>111</v>
      </c>
      <c r="E303" s="57"/>
      <c r="F303" s="88">
        <f t="shared" si="16"/>
        <v>1038.4000000000001</v>
      </c>
      <c r="G303" s="88">
        <f t="shared" si="16"/>
        <v>0</v>
      </c>
      <c r="H303" s="34">
        <f>F303-[1]ведомственная!F311</f>
        <v>1038.4000000000001</v>
      </c>
      <c r="I303" s="37"/>
    </row>
    <row r="304" spans="1:9" s="36" customFormat="1">
      <c r="A304" s="86" t="s">
        <v>380</v>
      </c>
      <c r="B304" s="58" t="s">
        <v>378</v>
      </c>
      <c r="C304" s="87" t="s">
        <v>19</v>
      </c>
      <c r="D304" s="58" t="s">
        <v>381</v>
      </c>
      <c r="E304" s="57"/>
      <c r="F304" s="88">
        <f t="shared" si="16"/>
        <v>1038.4000000000001</v>
      </c>
      <c r="G304" s="88">
        <f t="shared" si="16"/>
        <v>0</v>
      </c>
      <c r="H304" s="34">
        <f>F304-[1]ведомственная!F312</f>
        <v>1038.4000000000001</v>
      </c>
      <c r="I304" s="37"/>
    </row>
    <row r="305" spans="1:9" s="36" customFormat="1" ht="21.75" customHeight="1">
      <c r="A305" s="93" t="s">
        <v>122</v>
      </c>
      <c r="B305" s="58" t="s">
        <v>378</v>
      </c>
      <c r="C305" s="87" t="s">
        <v>19</v>
      </c>
      <c r="D305" s="58" t="s">
        <v>382</v>
      </c>
      <c r="E305" s="57">
        <v>800</v>
      </c>
      <c r="F305" s="88">
        <v>1038.4000000000001</v>
      </c>
      <c r="G305" s="88">
        <v>0</v>
      </c>
      <c r="H305" s="34">
        <f>F305-[1]ведомственная!F313</f>
        <v>1038.4000000000001</v>
      </c>
      <c r="I305" s="46" t="s">
        <v>383</v>
      </c>
    </row>
    <row r="306" spans="1:9" s="36" customFormat="1">
      <c r="A306" s="86" t="s">
        <v>22</v>
      </c>
      <c r="B306" s="58" t="s">
        <v>378</v>
      </c>
      <c r="C306" s="87" t="s">
        <v>21</v>
      </c>
      <c r="D306" s="58"/>
      <c r="E306" s="57"/>
      <c r="F306" s="88">
        <f>F307</f>
        <v>38</v>
      </c>
      <c r="G306" s="88">
        <f>G307</f>
        <v>38</v>
      </c>
      <c r="H306" s="34">
        <f>F306-[1]ведомственная!F314</f>
        <v>0</v>
      </c>
      <c r="I306" s="37"/>
    </row>
    <row r="307" spans="1:9" s="36" customFormat="1">
      <c r="A307" s="86" t="s">
        <v>110</v>
      </c>
      <c r="B307" s="58" t="s">
        <v>378</v>
      </c>
      <c r="C307" s="87" t="s">
        <v>21</v>
      </c>
      <c r="D307" s="58" t="s">
        <v>111</v>
      </c>
      <c r="E307" s="57"/>
      <c r="F307" s="88">
        <f>F308+F310</f>
        <v>38</v>
      </c>
      <c r="G307" s="88">
        <f>G308+G310</f>
        <v>38</v>
      </c>
      <c r="H307" s="34">
        <f>F307-[1]ведомственная!F315</f>
        <v>0</v>
      </c>
      <c r="I307" s="37"/>
    </row>
    <row r="308" spans="1:9" s="36" customFormat="1" ht="30">
      <c r="A308" s="93" t="s">
        <v>154</v>
      </c>
      <c r="B308" s="58" t="s">
        <v>378</v>
      </c>
      <c r="C308" s="87" t="s">
        <v>21</v>
      </c>
      <c r="D308" s="58" t="s">
        <v>384</v>
      </c>
      <c r="E308" s="57"/>
      <c r="F308" s="88">
        <f>F309</f>
        <v>35</v>
      </c>
      <c r="G308" s="88">
        <f>G309</f>
        <v>35</v>
      </c>
      <c r="H308" s="34">
        <f>F308-[1]ведомственная!F316</f>
        <v>0</v>
      </c>
      <c r="I308" s="37"/>
    </row>
    <row r="309" spans="1:9" s="36" customFormat="1" ht="30">
      <c r="A309" s="86" t="s">
        <v>172</v>
      </c>
      <c r="B309" s="58" t="s">
        <v>378</v>
      </c>
      <c r="C309" s="87" t="s">
        <v>21</v>
      </c>
      <c r="D309" s="58" t="s">
        <v>384</v>
      </c>
      <c r="E309" s="57">
        <v>600</v>
      </c>
      <c r="F309" s="88">
        <v>35</v>
      </c>
      <c r="G309" s="88">
        <v>35</v>
      </c>
      <c r="H309" s="34">
        <f>F309-[1]ведомственная!F317</f>
        <v>0</v>
      </c>
      <c r="I309" s="37"/>
    </row>
    <row r="310" spans="1:9" s="36" customFormat="1" ht="17.25" customHeight="1">
      <c r="A310" s="86" t="s">
        <v>159</v>
      </c>
      <c r="B310" s="66" t="s">
        <v>378</v>
      </c>
      <c r="C310" s="87" t="s">
        <v>21</v>
      </c>
      <c r="D310" s="58" t="s">
        <v>160</v>
      </c>
      <c r="E310" s="57"/>
      <c r="F310" s="88">
        <f>F311</f>
        <v>3</v>
      </c>
      <c r="G310" s="88">
        <f>G311</f>
        <v>3</v>
      </c>
      <c r="H310" s="34">
        <f>F310-[1]ведомственная!F318</f>
        <v>0</v>
      </c>
      <c r="I310" s="37"/>
    </row>
    <row r="311" spans="1:9" s="36" customFormat="1" ht="17.25" customHeight="1">
      <c r="A311" s="93" t="s">
        <v>122</v>
      </c>
      <c r="B311" s="58" t="s">
        <v>378</v>
      </c>
      <c r="C311" s="87" t="s">
        <v>21</v>
      </c>
      <c r="D311" s="58" t="s">
        <v>160</v>
      </c>
      <c r="E311" s="57">
        <v>800</v>
      </c>
      <c r="F311" s="88">
        <v>3</v>
      </c>
      <c r="G311" s="88">
        <v>3</v>
      </c>
      <c r="H311" s="34">
        <f>F311-[1]ведомственная!F319</f>
        <v>0</v>
      </c>
      <c r="I311" s="37"/>
    </row>
    <row r="312" spans="1:9" s="36" customFormat="1" ht="29.25">
      <c r="A312" s="94" t="s">
        <v>385</v>
      </c>
      <c r="B312" s="59" t="s">
        <v>386</v>
      </c>
      <c r="C312" s="87" t="s">
        <v>133</v>
      </c>
      <c r="D312" s="59"/>
      <c r="E312" s="57"/>
      <c r="F312" s="95">
        <f>F313+F323+F355+F413</f>
        <v>697802.9</v>
      </c>
      <c r="G312" s="95">
        <f>G313+G323+G355+G413</f>
        <v>695317.1</v>
      </c>
      <c r="H312" s="34">
        <f>F312-[1]ведомственная!F321</f>
        <v>-178.40000000002328</v>
      </c>
      <c r="I312" s="38">
        <v>695316.9</v>
      </c>
    </row>
    <row r="313" spans="1:9" s="36" customFormat="1">
      <c r="A313" s="86" t="s">
        <v>6</v>
      </c>
      <c r="B313" s="66" t="s">
        <v>386</v>
      </c>
      <c r="C313" s="87" t="s">
        <v>5</v>
      </c>
      <c r="D313" s="59"/>
      <c r="E313" s="57"/>
      <c r="F313" s="88">
        <f>F314</f>
        <v>45729</v>
      </c>
      <c r="G313" s="88">
        <f>G314</f>
        <v>45667.9</v>
      </c>
      <c r="H313" s="34">
        <f>F313-[1]ведомственная!F322</f>
        <v>0</v>
      </c>
      <c r="I313" s="37"/>
    </row>
    <row r="314" spans="1:9" s="36" customFormat="1">
      <c r="A314" s="86" t="s">
        <v>22</v>
      </c>
      <c r="B314" s="66" t="s">
        <v>386</v>
      </c>
      <c r="C314" s="87" t="s">
        <v>21</v>
      </c>
      <c r="D314" s="59"/>
      <c r="E314" s="57"/>
      <c r="F314" s="88">
        <f>F315</f>
        <v>45729</v>
      </c>
      <c r="G314" s="88">
        <f>G315</f>
        <v>45667.9</v>
      </c>
      <c r="H314" s="34">
        <f>F314-[1]ведомственная!F323</f>
        <v>0</v>
      </c>
      <c r="I314" s="37"/>
    </row>
    <row r="315" spans="1:9" s="36" customFormat="1">
      <c r="A315" s="86" t="s">
        <v>110</v>
      </c>
      <c r="B315" s="66" t="s">
        <v>386</v>
      </c>
      <c r="C315" s="87" t="s">
        <v>21</v>
      </c>
      <c r="D315" s="58" t="s">
        <v>111</v>
      </c>
      <c r="E315" s="57"/>
      <c r="F315" s="88">
        <f>F316+F320</f>
        <v>45729</v>
      </c>
      <c r="G315" s="88">
        <f>G316+G320</f>
        <v>45667.9</v>
      </c>
      <c r="H315" s="34">
        <f>F315-[1]ведомственная!F324</f>
        <v>0</v>
      </c>
      <c r="I315" s="37"/>
    </row>
    <row r="316" spans="1:9" s="36" customFormat="1">
      <c r="A316" s="86" t="s">
        <v>159</v>
      </c>
      <c r="B316" s="66" t="s">
        <v>386</v>
      </c>
      <c r="C316" s="87" t="s">
        <v>21</v>
      </c>
      <c r="D316" s="58" t="s">
        <v>160</v>
      </c>
      <c r="E316" s="57"/>
      <c r="F316" s="88">
        <f>F317+F318+F319</f>
        <v>6585.7000000000007</v>
      </c>
      <c r="G316" s="88">
        <f>G317+G318+G319</f>
        <v>6524.6</v>
      </c>
      <c r="H316" s="34">
        <f>F316-[1]ведомственная!F325</f>
        <v>0</v>
      </c>
      <c r="I316" s="37"/>
    </row>
    <row r="317" spans="1:9" s="36" customFormat="1" ht="30">
      <c r="A317" s="86" t="s">
        <v>121</v>
      </c>
      <c r="B317" s="66" t="s">
        <v>386</v>
      </c>
      <c r="C317" s="87" t="s">
        <v>21</v>
      </c>
      <c r="D317" s="58" t="s">
        <v>160</v>
      </c>
      <c r="E317" s="57">
        <v>200</v>
      </c>
      <c r="F317" s="88">
        <v>5790.6</v>
      </c>
      <c r="G317" s="88">
        <v>5790.6</v>
      </c>
      <c r="H317" s="34">
        <f>F317-[1]ведомственная!F326</f>
        <v>0</v>
      </c>
      <c r="I317" s="37"/>
    </row>
    <row r="318" spans="1:9" s="36" customFormat="1">
      <c r="A318" s="86" t="s">
        <v>127</v>
      </c>
      <c r="B318" s="66" t="s">
        <v>386</v>
      </c>
      <c r="C318" s="87" t="s">
        <v>21</v>
      </c>
      <c r="D318" s="58" t="s">
        <v>160</v>
      </c>
      <c r="E318" s="57">
        <v>300</v>
      </c>
      <c r="F318" s="88">
        <v>58.8</v>
      </c>
      <c r="G318" s="88">
        <v>0</v>
      </c>
      <c r="H318" s="34">
        <f>F318-[1]ведомственная!F327</f>
        <v>0</v>
      </c>
      <c r="I318" s="37"/>
    </row>
    <row r="319" spans="1:9" s="36" customFormat="1">
      <c r="A319" s="93" t="s">
        <v>122</v>
      </c>
      <c r="B319" s="66" t="s">
        <v>386</v>
      </c>
      <c r="C319" s="87" t="s">
        <v>21</v>
      </c>
      <c r="D319" s="58" t="s">
        <v>160</v>
      </c>
      <c r="E319" s="57">
        <v>800</v>
      </c>
      <c r="F319" s="88">
        <v>736.3</v>
      </c>
      <c r="G319" s="88">
        <v>734</v>
      </c>
      <c r="H319" s="34">
        <f>F319-[1]ведомственная!F328</f>
        <v>-2.9558577807620168E-12</v>
      </c>
      <c r="I319" s="37"/>
    </row>
    <row r="320" spans="1:9" s="36" customFormat="1">
      <c r="A320" s="93" t="s">
        <v>162</v>
      </c>
      <c r="B320" s="66" t="s">
        <v>386</v>
      </c>
      <c r="C320" s="87" t="s">
        <v>21</v>
      </c>
      <c r="D320" s="58" t="s">
        <v>163</v>
      </c>
      <c r="E320" s="57"/>
      <c r="F320" s="88">
        <f>F321+F322</f>
        <v>39143.300000000003</v>
      </c>
      <c r="G320" s="88">
        <f>G321+G322</f>
        <v>39143.300000000003</v>
      </c>
      <c r="H320" s="34">
        <f>F320-[1]ведомственная!F329</f>
        <v>0</v>
      </c>
      <c r="I320" s="37"/>
    </row>
    <row r="321" spans="1:9" s="36" customFormat="1" ht="30">
      <c r="A321" s="86" t="s">
        <v>121</v>
      </c>
      <c r="B321" s="66" t="s">
        <v>386</v>
      </c>
      <c r="C321" s="87" t="s">
        <v>21</v>
      </c>
      <c r="D321" s="58" t="s">
        <v>163</v>
      </c>
      <c r="E321" s="57">
        <v>200</v>
      </c>
      <c r="F321" s="88">
        <v>17931.2</v>
      </c>
      <c r="G321" s="88">
        <v>17931.2</v>
      </c>
      <c r="H321" s="34">
        <f>F321-[1]ведомственная!F330</f>
        <v>0</v>
      </c>
      <c r="I321" s="37"/>
    </row>
    <row r="322" spans="1:9" s="36" customFormat="1">
      <c r="A322" s="93" t="s">
        <v>122</v>
      </c>
      <c r="B322" s="66" t="s">
        <v>386</v>
      </c>
      <c r="C322" s="87" t="s">
        <v>21</v>
      </c>
      <c r="D322" s="58" t="s">
        <v>163</v>
      </c>
      <c r="E322" s="57">
        <v>800</v>
      </c>
      <c r="F322" s="88">
        <v>21212.1</v>
      </c>
      <c r="G322" s="88">
        <v>21212.1</v>
      </c>
      <c r="H322" s="34">
        <f>F322-[1]ведомственная!F331</f>
        <v>0</v>
      </c>
      <c r="I322" s="37"/>
    </row>
    <row r="323" spans="1:9" s="36" customFormat="1">
      <c r="A323" s="89" t="s">
        <v>32</v>
      </c>
      <c r="B323" s="66" t="s">
        <v>386</v>
      </c>
      <c r="C323" s="90" t="s">
        <v>31</v>
      </c>
      <c r="D323" s="66"/>
      <c r="E323" s="65"/>
      <c r="F323" s="88">
        <f>F324+F332+F340</f>
        <v>319854.40000000002</v>
      </c>
      <c r="G323" s="88">
        <f>G324+G332+G340</f>
        <v>317691.89999999997</v>
      </c>
      <c r="H323" s="34">
        <f>F323-[1]ведомственная!F332</f>
        <v>0</v>
      </c>
      <c r="I323" s="37"/>
    </row>
    <row r="324" spans="1:9" s="36" customFormat="1">
      <c r="A324" s="93" t="s">
        <v>34</v>
      </c>
      <c r="B324" s="66" t="s">
        <v>386</v>
      </c>
      <c r="C324" s="90" t="s">
        <v>33</v>
      </c>
      <c r="D324" s="66"/>
      <c r="E324" s="65"/>
      <c r="F324" s="88">
        <f t="shared" ref="F324:G326" si="17">F325</f>
        <v>2566.6999999999998</v>
      </c>
      <c r="G324" s="88">
        <f t="shared" si="17"/>
        <v>1549.8000000000002</v>
      </c>
      <c r="H324" s="34">
        <f>F324-[1]ведомственная!F333</f>
        <v>0</v>
      </c>
      <c r="I324" s="37"/>
    </row>
    <row r="325" spans="1:9" s="36" customFormat="1" ht="45">
      <c r="A325" s="86" t="s">
        <v>177</v>
      </c>
      <c r="B325" s="66" t="s">
        <v>386</v>
      </c>
      <c r="C325" s="90" t="s">
        <v>33</v>
      </c>
      <c r="D325" s="58" t="s">
        <v>178</v>
      </c>
      <c r="E325" s="65"/>
      <c r="F325" s="88">
        <f t="shared" si="17"/>
        <v>2566.6999999999998</v>
      </c>
      <c r="G325" s="88">
        <f t="shared" si="17"/>
        <v>1549.8000000000002</v>
      </c>
      <c r="H325" s="34">
        <f>F325-[1]ведомственная!F334</f>
        <v>0</v>
      </c>
      <c r="I325" s="37"/>
    </row>
    <row r="326" spans="1:9" s="36" customFormat="1" ht="45">
      <c r="A326" s="86" t="s">
        <v>179</v>
      </c>
      <c r="B326" s="66" t="s">
        <v>386</v>
      </c>
      <c r="C326" s="90" t="s">
        <v>33</v>
      </c>
      <c r="D326" s="58" t="s">
        <v>180</v>
      </c>
      <c r="E326" s="65"/>
      <c r="F326" s="88">
        <f t="shared" si="17"/>
        <v>2566.6999999999998</v>
      </c>
      <c r="G326" s="88">
        <f t="shared" si="17"/>
        <v>1549.8000000000002</v>
      </c>
      <c r="H326" s="34">
        <f>F326-[1]ведомственная!F335</f>
        <v>0</v>
      </c>
      <c r="I326" s="37"/>
    </row>
    <row r="327" spans="1:9" s="36" customFormat="1" ht="45">
      <c r="A327" s="89" t="s">
        <v>181</v>
      </c>
      <c r="B327" s="66" t="s">
        <v>386</v>
      </c>
      <c r="C327" s="90" t="s">
        <v>33</v>
      </c>
      <c r="D327" s="58" t="s">
        <v>182</v>
      </c>
      <c r="E327" s="65"/>
      <c r="F327" s="88">
        <f>F328+F330</f>
        <v>2566.6999999999998</v>
      </c>
      <c r="G327" s="88">
        <f>G328+G330</f>
        <v>1549.8000000000002</v>
      </c>
      <c r="H327" s="34">
        <f>F327-[1]ведомственная!F336</f>
        <v>0</v>
      </c>
      <c r="I327" s="37"/>
    </row>
    <row r="328" spans="1:9" s="36" customFormat="1" ht="45">
      <c r="A328" s="86" t="s">
        <v>387</v>
      </c>
      <c r="B328" s="66" t="s">
        <v>386</v>
      </c>
      <c r="C328" s="90" t="s">
        <v>33</v>
      </c>
      <c r="D328" s="58" t="s">
        <v>388</v>
      </c>
      <c r="E328" s="65"/>
      <c r="F328" s="88">
        <f>F329</f>
        <v>500</v>
      </c>
      <c r="G328" s="88">
        <f>G329</f>
        <v>492.4</v>
      </c>
      <c r="H328" s="34">
        <f>F328-[1]ведомственная!F337</f>
        <v>0</v>
      </c>
      <c r="I328" s="37"/>
    </row>
    <row r="329" spans="1:9" s="36" customFormat="1" ht="30">
      <c r="A329" s="86" t="s">
        <v>121</v>
      </c>
      <c r="B329" s="66" t="s">
        <v>386</v>
      </c>
      <c r="C329" s="90" t="s">
        <v>33</v>
      </c>
      <c r="D329" s="58" t="s">
        <v>388</v>
      </c>
      <c r="E329" s="65">
        <v>200</v>
      </c>
      <c r="F329" s="88">
        <v>500</v>
      </c>
      <c r="G329" s="88">
        <v>492.4</v>
      </c>
      <c r="H329" s="34">
        <f>F329-[1]ведомственная!F338</f>
        <v>0</v>
      </c>
      <c r="I329" s="37"/>
    </row>
    <row r="330" spans="1:9" s="36" customFormat="1" ht="210">
      <c r="A330" s="91" t="s">
        <v>389</v>
      </c>
      <c r="B330" s="66" t="s">
        <v>386</v>
      </c>
      <c r="C330" s="90" t="s">
        <v>33</v>
      </c>
      <c r="D330" s="58" t="s">
        <v>390</v>
      </c>
      <c r="E330" s="65"/>
      <c r="F330" s="88">
        <f>F331</f>
        <v>2066.6999999999998</v>
      </c>
      <c r="G330" s="88">
        <f>G331</f>
        <v>1057.4000000000001</v>
      </c>
      <c r="H330" s="34">
        <f>F330-[1]ведомственная!F339</f>
        <v>0</v>
      </c>
      <c r="I330" s="37"/>
    </row>
    <row r="331" spans="1:9" s="36" customFormat="1" ht="30">
      <c r="A331" s="86" t="s">
        <v>121</v>
      </c>
      <c r="B331" s="66" t="s">
        <v>386</v>
      </c>
      <c r="C331" s="90" t="s">
        <v>33</v>
      </c>
      <c r="D331" s="58" t="s">
        <v>390</v>
      </c>
      <c r="E331" s="65">
        <v>200</v>
      </c>
      <c r="F331" s="88">
        <v>2066.6999999999998</v>
      </c>
      <c r="G331" s="88">
        <v>1057.4000000000001</v>
      </c>
      <c r="H331" s="34">
        <f>F331-[1]ведомственная!F340</f>
        <v>0</v>
      </c>
      <c r="I331" s="37"/>
    </row>
    <row r="332" spans="1:9" s="36" customFormat="1">
      <c r="A332" s="89" t="s">
        <v>38</v>
      </c>
      <c r="B332" s="66" t="s">
        <v>386</v>
      </c>
      <c r="C332" s="90" t="s">
        <v>37</v>
      </c>
      <c r="D332" s="58"/>
      <c r="E332" s="65"/>
      <c r="F332" s="88">
        <f t="shared" ref="F332:G334" si="18">F333</f>
        <v>757.19999999999993</v>
      </c>
      <c r="G332" s="88">
        <f t="shared" si="18"/>
        <v>757.19999999999993</v>
      </c>
      <c r="H332" s="34">
        <f>F332-[1]ведомственная!F341</f>
        <v>0</v>
      </c>
      <c r="I332" s="37"/>
    </row>
    <row r="333" spans="1:9" s="36" customFormat="1" ht="30">
      <c r="A333" s="89" t="s">
        <v>185</v>
      </c>
      <c r="B333" s="66" t="s">
        <v>386</v>
      </c>
      <c r="C333" s="90" t="s">
        <v>37</v>
      </c>
      <c r="D333" s="66" t="s">
        <v>186</v>
      </c>
      <c r="E333" s="65"/>
      <c r="F333" s="88">
        <f t="shared" si="18"/>
        <v>757.19999999999993</v>
      </c>
      <c r="G333" s="88">
        <f t="shared" si="18"/>
        <v>757.19999999999993</v>
      </c>
      <c r="H333" s="34">
        <f>F333-[1]ведомственная!F342</f>
        <v>0</v>
      </c>
      <c r="I333" s="37"/>
    </row>
    <row r="334" spans="1:9" s="36" customFormat="1" ht="45">
      <c r="A334" s="89" t="s">
        <v>201</v>
      </c>
      <c r="B334" s="66" t="s">
        <v>386</v>
      </c>
      <c r="C334" s="90" t="s">
        <v>37</v>
      </c>
      <c r="D334" s="66" t="s">
        <v>202</v>
      </c>
      <c r="E334" s="65"/>
      <c r="F334" s="88">
        <f t="shared" si="18"/>
        <v>757.19999999999993</v>
      </c>
      <c r="G334" s="88">
        <f t="shared" si="18"/>
        <v>757.19999999999993</v>
      </c>
      <c r="H334" s="34">
        <f>F334-[1]ведомственная!F343</f>
        <v>0</v>
      </c>
      <c r="I334" s="37"/>
    </row>
    <row r="335" spans="1:9" s="36" customFormat="1" ht="30">
      <c r="A335" s="91" t="s">
        <v>203</v>
      </c>
      <c r="B335" s="66" t="s">
        <v>386</v>
      </c>
      <c r="C335" s="90" t="s">
        <v>37</v>
      </c>
      <c r="D335" s="66" t="s">
        <v>204</v>
      </c>
      <c r="E335" s="65"/>
      <c r="F335" s="88">
        <f>F336+F338</f>
        <v>757.19999999999993</v>
      </c>
      <c r="G335" s="88">
        <f>G336+G338</f>
        <v>757.19999999999993</v>
      </c>
      <c r="H335" s="34">
        <f>F335-[1]ведомственная!F344</f>
        <v>0</v>
      </c>
      <c r="I335" s="37"/>
    </row>
    <row r="336" spans="1:9" s="36" customFormat="1" ht="150">
      <c r="A336" s="92" t="s">
        <v>219</v>
      </c>
      <c r="B336" s="66" t="s">
        <v>386</v>
      </c>
      <c r="C336" s="90" t="s">
        <v>37</v>
      </c>
      <c r="D336" s="65" t="s">
        <v>220</v>
      </c>
      <c r="E336" s="65"/>
      <c r="F336" s="88">
        <f>F337</f>
        <v>678.3</v>
      </c>
      <c r="G336" s="88">
        <f>G337</f>
        <v>678.3</v>
      </c>
      <c r="H336" s="34">
        <f>F336-[1]ведомственная!F345</f>
        <v>0</v>
      </c>
      <c r="I336" s="37"/>
    </row>
    <row r="337" spans="1:9" s="36" customFormat="1">
      <c r="A337" s="91" t="s">
        <v>122</v>
      </c>
      <c r="B337" s="66" t="s">
        <v>386</v>
      </c>
      <c r="C337" s="90" t="s">
        <v>37</v>
      </c>
      <c r="D337" s="65" t="s">
        <v>220</v>
      </c>
      <c r="E337" s="65">
        <v>800</v>
      </c>
      <c r="F337" s="88">
        <v>678.3</v>
      </c>
      <c r="G337" s="88">
        <v>678.3</v>
      </c>
      <c r="H337" s="34">
        <f>F337-[1]ведомственная!F346</f>
        <v>0</v>
      </c>
      <c r="I337" s="37"/>
    </row>
    <row r="338" spans="1:9" s="36" customFormat="1" ht="150">
      <c r="A338" s="92" t="s">
        <v>391</v>
      </c>
      <c r="B338" s="66" t="s">
        <v>386</v>
      </c>
      <c r="C338" s="90" t="s">
        <v>37</v>
      </c>
      <c r="D338" s="65" t="s">
        <v>392</v>
      </c>
      <c r="E338" s="65"/>
      <c r="F338" s="88">
        <f>F339</f>
        <v>78.900000000000006</v>
      </c>
      <c r="G338" s="88">
        <f>G339</f>
        <v>78.900000000000006</v>
      </c>
      <c r="H338" s="34">
        <f>F338-[1]ведомственная!F347</f>
        <v>0</v>
      </c>
      <c r="I338" s="37"/>
    </row>
    <row r="339" spans="1:9" s="36" customFormat="1">
      <c r="A339" s="91" t="s">
        <v>122</v>
      </c>
      <c r="B339" s="66" t="s">
        <v>386</v>
      </c>
      <c r="C339" s="90" t="s">
        <v>37</v>
      </c>
      <c r="D339" s="65" t="s">
        <v>392</v>
      </c>
      <c r="E339" s="65">
        <v>800</v>
      </c>
      <c r="F339" s="88">
        <v>78.900000000000006</v>
      </c>
      <c r="G339" s="88">
        <v>78.900000000000006</v>
      </c>
      <c r="H339" s="34">
        <f>F339-[1]ведомственная!F348</f>
        <v>0</v>
      </c>
      <c r="I339" s="37"/>
    </row>
    <row r="340" spans="1:9" s="36" customFormat="1">
      <c r="A340" s="89" t="s">
        <v>200</v>
      </c>
      <c r="B340" s="66" t="s">
        <v>386</v>
      </c>
      <c r="C340" s="90" t="s">
        <v>39</v>
      </c>
      <c r="D340" s="66"/>
      <c r="E340" s="65"/>
      <c r="F340" s="88">
        <f>F341+F350</f>
        <v>316530.5</v>
      </c>
      <c r="G340" s="88">
        <f>G341+G350</f>
        <v>315384.89999999997</v>
      </c>
      <c r="H340" s="34">
        <f>F340-[1]ведомственная!F349</f>
        <v>0</v>
      </c>
      <c r="I340" s="37"/>
    </row>
    <row r="341" spans="1:9" ht="30">
      <c r="A341" s="89" t="s">
        <v>185</v>
      </c>
      <c r="B341" s="66" t="s">
        <v>386</v>
      </c>
      <c r="C341" s="90" t="s">
        <v>39</v>
      </c>
      <c r="D341" s="66" t="s">
        <v>186</v>
      </c>
      <c r="E341" s="65"/>
      <c r="F341" s="55">
        <f>F342</f>
        <v>282291.09999999998</v>
      </c>
      <c r="G341" s="55">
        <f>G342</f>
        <v>282152.59999999998</v>
      </c>
      <c r="H341" s="34">
        <f>F341-[1]ведомственная!F350</f>
        <v>0</v>
      </c>
      <c r="I341" s="43"/>
    </row>
    <row r="342" spans="1:9" ht="45">
      <c r="A342" s="89" t="s">
        <v>201</v>
      </c>
      <c r="B342" s="66" t="s">
        <v>386</v>
      </c>
      <c r="C342" s="90" t="s">
        <v>39</v>
      </c>
      <c r="D342" s="66" t="s">
        <v>202</v>
      </c>
      <c r="E342" s="65"/>
      <c r="F342" s="55">
        <f>F343</f>
        <v>282291.09999999998</v>
      </c>
      <c r="G342" s="55">
        <f>G343</f>
        <v>282152.59999999998</v>
      </c>
      <c r="H342" s="34">
        <f>F342-[1]ведомственная!F351</f>
        <v>0</v>
      </c>
      <c r="I342" s="43"/>
    </row>
    <row r="343" spans="1:9" ht="30">
      <c r="A343" s="91" t="s">
        <v>203</v>
      </c>
      <c r="B343" s="66" t="s">
        <v>386</v>
      </c>
      <c r="C343" s="90" t="s">
        <v>39</v>
      </c>
      <c r="D343" s="66" t="s">
        <v>204</v>
      </c>
      <c r="E343" s="65"/>
      <c r="F343" s="55">
        <f>F344+F346+F348</f>
        <v>282291.09999999998</v>
      </c>
      <c r="G343" s="55">
        <f>G344+G346+G348</f>
        <v>282152.59999999998</v>
      </c>
      <c r="H343" s="34">
        <f>F343-[1]ведомственная!F352</f>
        <v>0</v>
      </c>
      <c r="I343" s="43"/>
    </row>
    <row r="344" spans="1:9" s="36" customFormat="1" ht="45">
      <c r="A344" s="89" t="s">
        <v>393</v>
      </c>
      <c r="B344" s="66" t="s">
        <v>386</v>
      </c>
      <c r="C344" s="90" t="s">
        <v>39</v>
      </c>
      <c r="D344" s="66" t="s">
        <v>394</v>
      </c>
      <c r="E344" s="65"/>
      <c r="F344" s="88">
        <f>F345</f>
        <v>227495.3</v>
      </c>
      <c r="G344" s="88">
        <f>G345</f>
        <v>227495.3</v>
      </c>
      <c r="H344" s="34">
        <f>F344-[1]ведомственная!F353</f>
        <v>0</v>
      </c>
      <c r="I344" s="37"/>
    </row>
    <row r="345" spans="1:9" s="36" customFormat="1">
      <c r="A345" s="91" t="s">
        <v>122</v>
      </c>
      <c r="B345" s="66" t="s">
        <v>386</v>
      </c>
      <c r="C345" s="90" t="s">
        <v>39</v>
      </c>
      <c r="D345" s="66" t="s">
        <v>394</v>
      </c>
      <c r="E345" s="65">
        <v>800</v>
      </c>
      <c r="F345" s="88">
        <v>227495.3</v>
      </c>
      <c r="G345" s="88">
        <v>227495.3</v>
      </c>
      <c r="H345" s="34">
        <f>F345-[1]ведомственная!F354</f>
        <v>0</v>
      </c>
      <c r="I345" s="37"/>
    </row>
    <row r="346" spans="1:9" s="36" customFormat="1" ht="60">
      <c r="A346" s="89" t="s">
        <v>395</v>
      </c>
      <c r="B346" s="66" t="s">
        <v>386</v>
      </c>
      <c r="C346" s="90" t="s">
        <v>39</v>
      </c>
      <c r="D346" s="66" t="s">
        <v>396</v>
      </c>
      <c r="E346" s="65"/>
      <c r="F346" s="88">
        <f>F347</f>
        <v>3951.3</v>
      </c>
      <c r="G346" s="88">
        <f>G347</f>
        <v>3812.8</v>
      </c>
      <c r="H346" s="34">
        <f>F346-[1]ведомственная!F355</f>
        <v>0</v>
      </c>
      <c r="I346" s="37"/>
    </row>
    <row r="347" spans="1:9" s="36" customFormat="1">
      <c r="A347" s="91" t="s">
        <v>122</v>
      </c>
      <c r="B347" s="66" t="s">
        <v>386</v>
      </c>
      <c r="C347" s="90" t="s">
        <v>39</v>
      </c>
      <c r="D347" s="66" t="s">
        <v>396</v>
      </c>
      <c r="E347" s="65">
        <v>800</v>
      </c>
      <c r="F347" s="88">
        <v>3951.3</v>
      </c>
      <c r="G347" s="88">
        <v>3812.8</v>
      </c>
      <c r="H347" s="34">
        <f>F347-[1]ведомственная!F356</f>
        <v>0</v>
      </c>
      <c r="I347" s="37"/>
    </row>
    <row r="348" spans="1:9" s="36" customFormat="1" ht="60">
      <c r="A348" s="89" t="s">
        <v>397</v>
      </c>
      <c r="B348" s="66" t="s">
        <v>386</v>
      </c>
      <c r="C348" s="90" t="s">
        <v>39</v>
      </c>
      <c r="D348" s="66" t="s">
        <v>398</v>
      </c>
      <c r="E348" s="65"/>
      <c r="F348" s="88">
        <f>F349</f>
        <v>50844.5</v>
      </c>
      <c r="G348" s="88">
        <f>G349</f>
        <v>50844.5</v>
      </c>
      <c r="H348" s="34">
        <f>F348-[1]ведомственная!F357</f>
        <v>0</v>
      </c>
      <c r="I348" s="37"/>
    </row>
    <row r="349" spans="1:9" s="36" customFormat="1">
      <c r="A349" s="91" t="s">
        <v>122</v>
      </c>
      <c r="B349" s="66" t="s">
        <v>386</v>
      </c>
      <c r="C349" s="90" t="s">
        <v>39</v>
      </c>
      <c r="D349" s="66" t="s">
        <v>398</v>
      </c>
      <c r="E349" s="65">
        <v>800</v>
      </c>
      <c r="F349" s="88">
        <v>50844.5</v>
      </c>
      <c r="G349" s="88">
        <v>50844.5</v>
      </c>
      <c r="H349" s="34">
        <f>F349-[1]ведомственная!F358</f>
        <v>0</v>
      </c>
      <c r="I349" s="37"/>
    </row>
    <row r="350" spans="1:9" s="36" customFormat="1" ht="75">
      <c r="A350" s="91" t="s">
        <v>227</v>
      </c>
      <c r="B350" s="66" t="s">
        <v>386</v>
      </c>
      <c r="C350" s="90" t="s">
        <v>39</v>
      </c>
      <c r="D350" s="66" t="s">
        <v>228</v>
      </c>
      <c r="E350" s="65"/>
      <c r="F350" s="88">
        <f t="shared" ref="F350:G353" si="19">F351</f>
        <v>34239.4</v>
      </c>
      <c r="G350" s="88">
        <f t="shared" si="19"/>
        <v>33232.300000000003</v>
      </c>
      <c r="H350" s="34">
        <f>F350-[1]ведомственная!F359</f>
        <v>0</v>
      </c>
      <c r="I350" s="37"/>
    </row>
    <row r="351" spans="1:9" s="36" customFormat="1" ht="30">
      <c r="A351" s="91" t="s">
        <v>229</v>
      </c>
      <c r="B351" s="66" t="s">
        <v>386</v>
      </c>
      <c r="C351" s="90" t="s">
        <v>39</v>
      </c>
      <c r="D351" s="66" t="s">
        <v>230</v>
      </c>
      <c r="E351" s="65"/>
      <c r="F351" s="88">
        <f t="shared" si="19"/>
        <v>34239.4</v>
      </c>
      <c r="G351" s="88">
        <f t="shared" si="19"/>
        <v>33232.300000000003</v>
      </c>
      <c r="H351" s="34">
        <f>F351-[1]ведомственная!F360</f>
        <v>0</v>
      </c>
      <c r="I351" s="37"/>
    </row>
    <row r="352" spans="1:9" s="36" customFormat="1" ht="45">
      <c r="A352" s="89" t="s">
        <v>231</v>
      </c>
      <c r="B352" s="66" t="s">
        <v>386</v>
      </c>
      <c r="C352" s="90" t="s">
        <v>39</v>
      </c>
      <c r="D352" s="66" t="s">
        <v>232</v>
      </c>
      <c r="E352" s="65"/>
      <c r="F352" s="88">
        <f t="shared" si="19"/>
        <v>34239.4</v>
      </c>
      <c r="G352" s="88">
        <f t="shared" si="19"/>
        <v>33232.300000000003</v>
      </c>
      <c r="H352" s="34">
        <f>F352-[1]ведомственная!F361</f>
        <v>0</v>
      </c>
      <c r="I352" s="37"/>
    </row>
    <row r="353" spans="1:9" s="36" customFormat="1" ht="75">
      <c r="A353" s="91" t="s">
        <v>233</v>
      </c>
      <c r="B353" s="66" t="s">
        <v>386</v>
      </c>
      <c r="C353" s="90" t="s">
        <v>39</v>
      </c>
      <c r="D353" s="66" t="s">
        <v>234</v>
      </c>
      <c r="E353" s="65"/>
      <c r="F353" s="88">
        <f t="shared" si="19"/>
        <v>34239.4</v>
      </c>
      <c r="G353" s="88">
        <f t="shared" si="19"/>
        <v>33232.300000000003</v>
      </c>
      <c r="H353" s="34">
        <f>F353-[1]ведомственная!F362</f>
        <v>0</v>
      </c>
      <c r="I353" s="37"/>
    </row>
    <row r="354" spans="1:9" s="36" customFormat="1" ht="30">
      <c r="A354" s="86" t="s">
        <v>121</v>
      </c>
      <c r="B354" s="66" t="s">
        <v>386</v>
      </c>
      <c r="C354" s="90" t="s">
        <v>39</v>
      </c>
      <c r="D354" s="66" t="s">
        <v>234</v>
      </c>
      <c r="E354" s="65">
        <v>200</v>
      </c>
      <c r="F354" s="88">
        <v>34239.4</v>
      </c>
      <c r="G354" s="88">
        <v>33232.300000000003</v>
      </c>
      <c r="H354" s="34">
        <f>F354-[1]ведомственная!F363</f>
        <v>0</v>
      </c>
      <c r="I354" s="37"/>
    </row>
    <row r="355" spans="1:9">
      <c r="A355" s="89" t="s">
        <v>278</v>
      </c>
      <c r="B355" s="66" t="s">
        <v>386</v>
      </c>
      <c r="C355" s="90" t="s">
        <v>43</v>
      </c>
      <c r="D355" s="66"/>
      <c r="E355" s="65"/>
      <c r="F355" s="88">
        <f>F356+F373+F384+F405</f>
        <v>328429.09999999998</v>
      </c>
      <c r="G355" s="88">
        <f>G356+G373+G384+G405</f>
        <v>328166.90000000002</v>
      </c>
      <c r="H355" s="34">
        <f>F355-[1]ведомственная!F364</f>
        <v>-178.40000000002328</v>
      </c>
      <c r="I355" s="42"/>
    </row>
    <row r="356" spans="1:9">
      <c r="A356" s="89" t="s">
        <v>279</v>
      </c>
      <c r="B356" s="66" t="s">
        <v>386</v>
      </c>
      <c r="C356" s="90" t="s">
        <v>45</v>
      </c>
      <c r="D356" s="66"/>
      <c r="E356" s="65"/>
      <c r="F356" s="88">
        <f>F357+F360+F365</f>
        <v>19751.7</v>
      </c>
      <c r="G356" s="88">
        <f>G357+G360+G365</f>
        <v>19734.3</v>
      </c>
      <c r="H356" s="34">
        <f>F356-[1]ведомственная!F365</f>
        <v>-178.40000000000146</v>
      </c>
      <c r="I356" s="42"/>
    </row>
    <row r="357" spans="1:9" s="36" customFormat="1">
      <c r="A357" s="86" t="s">
        <v>110</v>
      </c>
      <c r="B357" s="69" t="s">
        <v>386</v>
      </c>
      <c r="C357" s="87" t="s">
        <v>45</v>
      </c>
      <c r="D357" s="58" t="s">
        <v>111</v>
      </c>
      <c r="E357" s="65"/>
      <c r="F357" s="88">
        <f>F358</f>
        <v>329.8</v>
      </c>
      <c r="G357" s="88">
        <f>G358</f>
        <v>329.8</v>
      </c>
      <c r="H357" s="34">
        <f>F357-[1]ведомственная!F366</f>
        <v>-178.39999999999998</v>
      </c>
      <c r="I357" s="37"/>
    </row>
    <row r="358" spans="1:9" s="36" customFormat="1">
      <c r="A358" s="86" t="s">
        <v>380</v>
      </c>
      <c r="B358" s="58" t="s">
        <v>386</v>
      </c>
      <c r="C358" s="87" t="s">
        <v>45</v>
      </c>
      <c r="D358" s="58" t="s">
        <v>381</v>
      </c>
      <c r="E358" s="65"/>
      <c r="F358" s="88">
        <f>F359</f>
        <v>329.8</v>
      </c>
      <c r="G358" s="88">
        <f>G359</f>
        <v>329.8</v>
      </c>
      <c r="H358" s="34">
        <f>F358-[1]ведомственная!F367</f>
        <v>-178.39999999999998</v>
      </c>
      <c r="I358" s="37"/>
    </row>
    <row r="359" spans="1:9" s="36" customFormat="1" ht="30">
      <c r="A359" s="86" t="s">
        <v>121</v>
      </c>
      <c r="B359" s="58" t="s">
        <v>386</v>
      </c>
      <c r="C359" s="87" t="s">
        <v>45</v>
      </c>
      <c r="D359" s="58" t="s">
        <v>381</v>
      </c>
      <c r="E359" s="65">
        <v>200</v>
      </c>
      <c r="F359" s="88">
        <v>329.8</v>
      </c>
      <c r="G359" s="88">
        <v>329.8</v>
      </c>
      <c r="H359" s="34">
        <f>F359-[1]ведомственная!F368</f>
        <v>-178.39999999999998</v>
      </c>
      <c r="I359" s="47" t="s">
        <v>399</v>
      </c>
    </row>
    <row r="360" spans="1:9" s="36" customFormat="1" ht="45">
      <c r="A360" s="89" t="s">
        <v>292</v>
      </c>
      <c r="B360" s="66" t="s">
        <v>386</v>
      </c>
      <c r="C360" s="90" t="s">
        <v>45</v>
      </c>
      <c r="D360" s="66" t="s">
        <v>293</v>
      </c>
      <c r="E360" s="65"/>
      <c r="F360" s="88">
        <f t="shared" ref="F360:G363" si="20">F361</f>
        <v>468.5</v>
      </c>
      <c r="G360" s="88">
        <f t="shared" si="20"/>
        <v>468.5</v>
      </c>
      <c r="H360" s="34">
        <f>F360-[1]ведомственная!F369</f>
        <v>0</v>
      </c>
      <c r="I360" s="37"/>
    </row>
    <row r="361" spans="1:9" s="36" customFormat="1" ht="30">
      <c r="A361" s="89" t="s">
        <v>400</v>
      </c>
      <c r="B361" s="66" t="s">
        <v>386</v>
      </c>
      <c r="C361" s="90" t="s">
        <v>45</v>
      </c>
      <c r="D361" s="66" t="s">
        <v>401</v>
      </c>
      <c r="E361" s="65"/>
      <c r="F361" s="88">
        <f t="shared" si="20"/>
        <v>468.5</v>
      </c>
      <c r="G361" s="88">
        <f t="shared" si="20"/>
        <v>468.5</v>
      </c>
      <c r="H361" s="34">
        <f>F361-[1]ведомственная!F370</f>
        <v>0</v>
      </c>
      <c r="I361" s="37"/>
    </row>
    <row r="362" spans="1:9" s="36" customFormat="1" ht="30">
      <c r="A362" s="89" t="s">
        <v>402</v>
      </c>
      <c r="B362" s="66" t="s">
        <v>386</v>
      </c>
      <c r="C362" s="90" t="s">
        <v>45</v>
      </c>
      <c r="D362" s="66" t="s">
        <v>403</v>
      </c>
      <c r="E362" s="65"/>
      <c r="F362" s="88">
        <f t="shared" si="20"/>
        <v>468.5</v>
      </c>
      <c r="G362" s="88">
        <f t="shared" si="20"/>
        <v>468.5</v>
      </c>
      <c r="H362" s="34">
        <f>F362-[1]ведомственная!F371</f>
        <v>0</v>
      </c>
      <c r="I362" s="37"/>
    </row>
    <row r="363" spans="1:9" s="36" customFormat="1">
      <c r="A363" s="89" t="s">
        <v>404</v>
      </c>
      <c r="B363" s="66" t="s">
        <v>386</v>
      </c>
      <c r="C363" s="90" t="s">
        <v>45</v>
      </c>
      <c r="D363" s="66" t="s">
        <v>405</v>
      </c>
      <c r="E363" s="65"/>
      <c r="F363" s="88">
        <f t="shared" si="20"/>
        <v>468.5</v>
      </c>
      <c r="G363" s="88">
        <f t="shared" si="20"/>
        <v>468.5</v>
      </c>
      <c r="H363" s="34">
        <f>F363-[1]ведомственная!F372</f>
        <v>0</v>
      </c>
      <c r="I363" s="37"/>
    </row>
    <row r="364" spans="1:9" s="36" customFormat="1" ht="30">
      <c r="A364" s="86" t="s">
        <v>121</v>
      </c>
      <c r="B364" s="66" t="s">
        <v>386</v>
      </c>
      <c r="C364" s="90" t="s">
        <v>45</v>
      </c>
      <c r="D364" s="66" t="s">
        <v>405</v>
      </c>
      <c r="E364" s="65">
        <v>200</v>
      </c>
      <c r="F364" s="88">
        <v>468.5</v>
      </c>
      <c r="G364" s="88">
        <v>468.5</v>
      </c>
      <c r="H364" s="34">
        <f>F364-[1]ведомственная!F373</f>
        <v>0</v>
      </c>
      <c r="I364" s="37"/>
    </row>
    <row r="365" spans="1:9" s="36" customFormat="1" ht="75">
      <c r="A365" s="89" t="s">
        <v>406</v>
      </c>
      <c r="B365" s="66" t="s">
        <v>386</v>
      </c>
      <c r="C365" s="90" t="s">
        <v>45</v>
      </c>
      <c r="D365" s="66" t="s">
        <v>228</v>
      </c>
      <c r="E365" s="65"/>
      <c r="F365" s="55">
        <f>F366</f>
        <v>18953.400000000001</v>
      </c>
      <c r="G365" s="55">
        <f>G366</f>
        <v>18936</v>
      </c>
      <c r="H365" s="34">
        <f>F365-[1]ведомственная!F374</f>
        <v>0</v>
      </c>
      <c r="I365" s="44"/>
    </row>
    <row r="366" spans="1:9" s="36" customFormat="1" ht="45">
      <c r="A366" s="89" t="s">
        <v>280</v>
      </c>
      <c r="B366" s="66" t="s">
        <v>386</v>
      </c>
      <c r="C366" s="90" t="s">
        <v>45</v>
      </c>
      <c r="D366" s="66" t="s">
        <v>281</v>
      </c>
      <c r="E366" s="65"/>
      <c r="F366" s="55">
        <f>F367+F370</f>
        <v>18953.400000000001</v>
      </c>
      <c r="G366" s="55">
        <f>G367+G370</f>
        <v>18936</v>
      </c>
      <c r="H366" s="34">
        <f>F366-[1]ведомственная!F375</f>
        <v>0</v>
      </c>
      <c r="I366" s="44"/>
    </row>
    <row r="367" spans="1:9" s="36" customFormat="1" ht="45">
      <c r="A367" s="91" t="s">
        <v>407</v>
      </c>
      <c r="B367" s="66" t="s">
        <v>386</v>
      </c>
      <c r="C367" s="90" t="s">
        <v>45</v>
      </c>
      <c r="D367" s="66" t="s">
        <v>408</v>
      </c>
      <c r="E367" s="65"/>
      <c r="F367" s="88">
        <f>F368</f>
        <v>16953.400000000001</v>
      </c>
      <c r="G367" s="88">
        <f>G368</f>
        <v>16950.7</v>
      </c>
      <c r="H367" s="34">
        <f>F367-[1]ведомственная!F376</f>
        <v>0</v>
      </c>
      <c r="I367" s="37"/>
    </row>
    <row r="368" spans="1:9" s="36" customFormat="1" ht="60">
      <c r="A368" s="89" t="s">
        <v>409</v>
      </c>
      <c r="B368" s="66" t="s">
        <v>386</v>
      </c>
      <c r="C368" s="90" t="s">
        <v>45</v>
      </c>
      <c r="D368" s="66" t="s">
        <v>410</v>
      </c>
      <c r="E368" s="65"/>
      <c r="F368" s="88">
        <f>F369</f>
        <v>16953.400000000001</v>
      </c>
      <c r="G368" s="88">
        <f>G369</f>
        <v>16950.7</v>
      </c>
      <c r="H368" s="34">
        <f>F368-[1]ведомственная!F377</f>
        <v>0</v>
      </c>
      <c r="I368" s="37"/>
    </row>
    <row r="369" spans="1:9" s="36" customFormat="1">
      <c r="A369" s="91" t="s">
        <v>122</v>
      </c>
      <c r="B369" s="66" t="s">
        <v>386</v>
      </c>
      <c r="C369" s="90" t="s">
        <v>45</v>
      </c>
      <c r="D369" s="66" t="s">
        <v>410</v>
      </c>
      <c r="E369" s="65">
        <v>800</v>
      </c>
      <c r="F369" s="88">
        <v>16953.400000000001</v>
      </c>
      <c r="G369" s="88">
        <v>16950.7</v>
      </c>
      <c r="H369" s="34">
        <f>F369-[1]ведомственная!F378</f>
        <v>0</v>
      </c>
      <c r="I369" s="37"/>
    </row>
    <row r="370" spans="1:9" s="36" customFormat="1" ht="45">
      <c r="A370" s="91" t="s">
        <v>282</v>
      </c>
      <c r="B370" s="66" t="s">
        <v>386</v>
      </c>
      <c r="C370" s="90" t="s">
        <v>45</v>
      </c>
      <c r="D370" s="66" t="s">
        <v>283</v>
      </c>
      <c r="E370" s="65"/>
      <c r="F370" s="88">
        <f>F371</f>
        <v>2000</v>
      </c>
      <c r="G370" s="88">
        <f>G371</f>
        <v>1985.3</v>
      </c>
      <c r="H370" s="34">
        <f>F370-[1]ведомственная!F379</f>
        <v>0</v>
      </c>
      <c r="I370" s="37"/>
    </row>
    <row r="371" spans="1:9" s="36" customFormat="1" ht="30">
      <c r="A371" s="91" t="s">
        <v>411</v>
      </c>
      <c r="B371" s="66" t="s">
        <v>386</v>
      </c>
      <c r="C371" s="90" t="s">
        <v>45</v>
      </c>
      <c r="D371" s="66" t="s">
        <v>412</v>
      </c>
      <c r="E371" s="65"/>
      <c r="F371" s="88">
        <f>F372</f>
        <v>2000</v>
      </c>
      <c r="G371" s="88">
        <f>G372</f>
        <v>1985.3</v>
      </c>
      <c r="H371" s="34">
        <f>F371-[1]ведомственная!F380</f>
        <v>0</v>
      </c>
      <c r="I371" s="37"/>
    </row>
    <row r="372" spans="1:9" s="36" customFormat="1" ht="30">
      <c r="A372" s="91" t="s">
        <v>413</v>
      </c>
      <c r="B372" s="66" t="s">
        <v>386</v>
      </c>
      <c r="C372" s="90" t="s">
        <v>45</v>
      </c>
      <c r="D372" s="66" t="s">
        <v>412</v>
      </c>
      <c r="E372" s="65">
        <v>200</v>
      </c>
      <c r="F372" s="88">
        <v>2000</v>
      </c>
      <c r="G372" s="88">
        <v>1985.3</v>
      </c>
      <c r="H372" s="34">
        <f>F372-[1]ведомственная!F381</f>
        <v>0</v>
      </c>
      <c r="I372" s="37"/>
    </row>
    <row r="373" spans="1:9">
      <c r="A373" s="89" t="s">
        <v>300</v>
      </c>
      <c r="B373" s="66" t="s">
        <v>386</v>
      </c>
      <c r="C373" s="90" t="s">
        <v>47</v>
      </c>
      <c r="D373" s="66"/>
      <c r="E373" s="65"/>
      <c r="F373" s="88">
        <f>F374+F379</f>
        <v>17910.2</v>
      </c>
      <c r="G373" s="88">
        <f>G374+G379</f>
        <v>17735.099999999999</v>
      </c>
      <c r="H373" s="34">
        <f>F373-[1]ведомственная!F382</f>
        <v>0</v>
      </c>
      <c r="I373" s="42"/>
    </row>
    <row r="374" spans="1:9" s="36" customFormat="1">
      <c r="A374" s="86" t="s">
        <v>110</v>
      </c>
      <c r="B374" s="66" t="s">
        <v>386</v>
      </c>
      <c r="C374" s="90" t="s">
        <v>47</v>
      </c>
      <c r="D374" s="58" t="s">
        <v>111</v>
      </c>
      <c r="E374" s="65"/>
      <c r="F374" s="88">
        <f>F375</f>
        <v>11445.2</v>
      </c>
      <c r="G374" s="88">
        <f>G375</f>
        <v>11445.2</v>
      </c>
      <c r="H374" s="34">
        <f>F374-[1]ведомственная!F383</f>
        <v>0</v>
      </c>
      <c r="I374" s="37"/>
    </row>
    <row r="375" spans="1:9" s="36" customFormat="1">
      <c r="A375" s="93" t="s">
        <v>141</v>
      </c>
      <c r="B375" s="66" t="s">
        <v>386</v>
      </c>
      <c r="C375" s="90" t="s">
        <v>47</v>
      </c>
      <c r="D375" s="66" t="s">
        <v>142</v>
      </c>
      <c r="E375" s="65"/>
      <c r="F375" s="88">
        <f>F376</f>
        <v>11445.2</v>
      </c>
      <c r="G375" s="88">
        <f>G376</f>
        <v>11445.2</v>
      </c>
      <c r="H375" s="34">
        <f>F375-[1]ведомственная!F384</f>
        <v>0</v>
      </c>
      <c r="I375" s="37"/>
    </row>
    <row r="376" spans="1:9" s="36" customFormat="1" ht="165">
      <c r="A376" s="91" t="s">
        <v>414</v>
      </c>
      <c r="B376" s="66" t="s">
        <v>386</v>
      </c>
      <c r="C376" s="90" t="s">
        <v>47</v>
      </c>
      <c r="D376" s="66" t="s">
        <v>415</v>
      </c>
      <c r="E376" s="65"/>
      <c r="F376" s="88">
        <f>F377+F378</f>
        <v>11445.2</v>
      </c>
      <c r="G376" s="88">
        <f>G377+G378</f>
        <v>11445.2</v>
      </c>
      <c r="H376" s="34">
        <f>F376-[1]ведомственная!F385</f>
        <v>0</v>
      </c>
      <c r="I376" s="37"/>
    </row>
    <row r="377" spans="1:9" s="36" customFormat="1" ht="30">
      <c r="A377" s="86" t="s">
        <v>121</v>
      </c>
      <c r="B377" s="66" t="s">
        <v>386</v>
      </c>
      <c r="C377" s="90" t="s">
        <v>47</v>
      </c>
      <c r="D377" s="66" t="s">
        <v>415</v>
      </c>
      <c r="E377" s="65">
        <v>200</v>
      </c>
      <c r="F377" s="88">
        <v>41.7</v>
      </c>
      <c r="G377" s="88">
        <v>41.7</v>
      </c>
      <c r="H377" s="34">
        <f>F377-[1]ведомственная!F386</f>
        <v>-11361.8</v>
      </c>
      <c r="I377" s="37"/>
    </row>
    <row r="378" spans="1:9" s="36" customFormat="1">
      <c r="A378" s="91" t="s">
        <v>122</v>
      </c>
      <c r="B378" s="66" t="s">
        <v>386</v>
      </c>
      <c r="C378" s="90" t="s">
        <v>47</v>
      </c>
      <c r="D378" s="66" t="s">
        <v>415</v>
      </c>
      <c r="E378" s="65">
        <v>800</v>
      </c>
      <c r="F378" s="88">
        <v>11403.5</v>
      </c>
      <c r="G378" s="88">
        <v>11403.5</v>
      </c>
      <c r="H378" s="34">
        <f>F378-[1]ведомственная!F387</f>
        <v>11361.8</v>
      </c>
      <c r="I378" s="37"/>
    </row>
    <row r="379" spans="1:9" s="36" customFormat="1" ht="75">
      <c r="A379" s="89" t="s">
        <v>406</v>
      </c>
      <c r="B379" s="66" t="s">
        <v>386</v>
      </c>
      <c r="C379" s="90" t="s">
        <v>47</v>
      </c>
      <c r="D379" s="66" t="s">
        <v>228</v>
      </c>
      <c r="E379" s="65"/>
      <c r="F379" s="88">
        <f t="shared" ref="F379:G382" si="21">F380</f>
        <v>6465</v>
      </c>
      <c r="G379" s="88">
        <f t="shared" si="21"/>
        <v>6289.9</v>
      </c>
      <c r="H379" s="34">
        <f>F379-[1]ведомственная!F388</f>
        <v>0</v>
      </c>
      <c r="I379" s="37"/>
    </row>
    <row r="380" spans="1:9" s="36" customFormat="1" ht="45">
      <c r="A380" s="89" t="s">
        <v>280</v>
      </c>
      <c r="B380" s="66" t="s">
        <v>386</v>
      </c>
      <c r="C380" s="90" t="s">
        <v>47</v>
      </c>
      <c r="D380" s="66" t="s">
        <v>281</v>
      </c>
      <c r="E380" s="65"/>
      <c r="F380" s="88">
        <f t="shared" si="21"/>
        <v>6465</v>
      </c>
      <c r="G380" s="88">
        <f t="shared" si="21"/>
        <v>6289.9</v>
      </c>
      <c r="H380" s="34">
        <f>F380-[1]ведомственная!F389</f>
        <v>0</v>
      </c>
      <c r="I380" s="37"/>
    </row>
    <row r="381" spans="1:9" s="36" customFormat="1" ht="45">
      <c r="A381" s="91" t="s">
        <v>407</v>
      </c>
      <c r="B381" s="66" t="s">
        <v>386</v>
      </c>
      <c r="C381" s="90" t="s">
        <v>47</v>
      </c>
      <c r="D381" s="66" t="s">
        <v>408</v>
      </c>
      <c r="E381" s="65"/>
      <c r="F381" s="88">
        <f t="shared" si="21"/>
        <v>6465</v>
      </c>
      <c r="G381" s="88">
        <f t="shared" si="21"/>
        <v>6289.9</v>
      </c>
      <c r="H381" s="34">
        <f>F381-[1]ведомственная!F390</f>
        <v>0</v>
      </c>
      <c r="I381" s="37"/>
    </row>
    <row r="382" spans="1:9" s="36" customFormat="1" ht="30">
      <c r="A382" s="89" t="s">
        <v>416</v>
      </c>
      <c r="B382" s="66" t="s">
        <v>386</v>
      </c>
      <c r="C382" s="90" t="s">
        <v>47</v>
      </c>
      <c r="D382" s="66" t="s">
        <v>417</v>
      </c>
      <c r="E382" s="65"/>
      <c r="F382" s="88">
        <f t="shared" si="21"/>
        <v>6465</v>
      </c>
      <c r="G382" s="88">
        <f t="shared" si="21"/>
        <v>6289.9</v>
      </c>
      <c r="H382" s="34">
        <f>F382-[1]ведомственная!F391</f>
        <v>0</v>
      </c>
      <c r="I382" s="37"/>
    </row>
    <row r="383" spans="1:9" s="36" customFormat="1">
      <c r="A383" s="91" t="s">
        <v>122</v>
      </c>
      <c r="B383" s="66" t="s">
        <v>386</v>
      </c>
      <c r="C383" s="90" t="s">
        <v>47</v>
      </c>
      <c r="D383" s="66" t="s">
        <v>417</v>
      </c>
      <c r="E383" s="65">
        <v>800</v>
      </c>
      <c r="F383" s="88">
        <v>6465</v>
      </c>
      <c r="G383" s="88">
        <v>6289.9</v>
      </c>
      <c r="H383" s="34">
        <f>F383-[1]ведомственная!F392</f>
        <v>0</v>
      </c>
      <c r="I383" s="37"/>
    </row>
    <row r="384" spans="1:9">
      <c r="A384" s="89" t="s">
        <v>418</v>
      </c>
      <c r="B384" s="66" t="s">
        <v>386</v>
      </c>
      <c r="C384" s="90" t="s">
        <v>49</v>
      </c>
      <c r="D384" s="66"/>
      <c r="E384" s="65"/>
      <c r="F384" s="88">
        <f>F385+F398</f>
        <v>258551.99999999997</v>
      </c>
      <c r="G384" s="88">
        <f>G385+G398</f>
        <v>258530.5</v>
      </c>
      <c r="H384" s="34">
        <f>F384-[1]ведомственная!F395</f>
        <v>0</v>
      </c>
      <c r="I384" s="42"/>
    </row>
    <row r="385" spans="1:9" ht="75">
      <c r="A385" s="89" t="s">
        <v>406</v>
      </c>
      <c r="B385" s="66" t="s">
        <v>386</v>
      </c>
      <c r="C385" s="90" t="s">
        <v>49</v>
      </c>
      <c r="D385" s="66" t="s">
        <v>228</v>
      </c>
      <c r="E385" s="65"/>
      <c r="F385" s="55">
        <f>F386</f>
        <v>243877.09999999998</v>
      </c>
      <c r="G385" s="55">
        <f>G386</f>
        <v>243868.1</v>
      </c>
      <c r="H385" s="34">
        <f>F385-[1]ведомственная!F396</f>
        <v>0</v>
      </c>
      <c r="I385" s="43"/>
    </row>
    <row r="386" spans="1:9" ht="30">
      <c r="A386" s="89" t="s">
        <v>229</v>
      </c>
      <c r="B386" s="66" t="s">
        <v>386</v>
      </c>
      <c r="C386" s="90" t="s">
        <v>49</v>
      </c>
      <c r="D386" s="66" t="s">
        <v>230</v>
      </c>
      <c r="E386" s="65"/>
      <c r="F386" s="55">
        <f>F387</f>
        <v>243877.09999999998</v>
      </c>
      <c r="G386" s="55">
        <f>G387</f>
        <v>243868.1</v>
      </c>
      <c r="H386" s="34">
        <f>F386-[1]ведомственная!F397</f>
        <v>0</v>
      </c>
      <c r="I386" s="43"/>
    </row>
    <row r="387" spans="1:9" ht="45">
      <c r="A387" s="89" t="s">
        <v>231</v>
      </c>
      <c r="B387" s="66" t="s">
        <v>386</v>
      </c>
      <c r="C387" s="90" t="s">
        <v>49</v>
      </c>
      <c r="D387" s="66" t="s">
        <v>232</v>
      </c>
      <c r="E387" s="65"/>
      <c r="F387" s="55">
        <f>F388+F390+F392+F394+F396</f>
        <v>243877.09999999998</v>
      </c>
      <c r="G387" s="55">
        <f>G388+G390+G392+G394+G396</f>
        <v>243868.1</v>
      </c>
      <c r="H387" s="34">
        <f>F387-[1]ведомственная!F398</f>
        <v>0</v>
      </c>
      <c r="I387" s="43"/>
    </row>
    <row r="388" spans="1:9" s="36" customFormat="1" ht="30">
      <c r="A388" s="91" t="s">
        <v>419</v>
      </c>
      <c r="B388" s="66" t="s">
        <v>386</v>
      </c>
      <c r="C388" s="90" t="s">
        <v>49</v>
      </c>
      <c r="D388" s="66" t="s">
        <v>420</v>
      </c>
      <c r="E388" s="65"/>
      <c r="F388" s="88">
        <f>F389</f>
        <v>54818</v>
      </c>
      <c r="G388" s="88">
        <f>G389</f>
        <v>54818</v>
      </c>
      <c r="H388" s="34">
        <f>F388-[1]ведомственная!F399</f>
        <v>0</v>
      </c>
      <c r="I388" s="37"/>
    </row>
    <row r="389" spans="1:9" s="36" customFormat="1" ht="30">
      <c r="A389" s="86" t="s">
        <v>121</v>
      </c>
      <c r="B389" s="66" t="s">
        <v>386</v>
      </c>
      <c r="C389" s="90" t="s">
        <v>49</v>
      </c>
      <c r="D389" s="66" t="s">
        <v>420</v>
      </c>
      <c r="E389" s="65">
        <v>200</v>
      </c>
      <c r="F389" s="88">
        <v>54818</v>
      </c>
      <c r="G389" s="88">
        <v>54818</v>
      </c>
      <c r="H389" s="34">
        <f>F389-[1]ведомственная!F400</f>
        <v>0</v>
      </c>
      <c r="I389" s="37"/>
    </row>
    <row r="390" spans="1:9" s="36" customFormat="1" ht="30">
      <c r="A390" s="89" t="s">
        <v>421</v>
      </c>
      <c r="B390" s="66" t="s">
        <v>386</v>
      </c>
      <c r="C390" s="90" t="s">
        <v>49</v>
      </c>
      <c r="D390" s="66" t="s">
        <v>422</v>
      </c>
      <c r="E390" s="65"/>
      <c r="F390" s="88">
        <f>F391</f>
        <v>23807.200000000001</v>
      </c>
      <c r="G390" s="88">
        <f>G391</f>
        <v>23798.3</v>
      </c>
      <c r="H390" s="34">
        <f>F390-[1]ведомственная!F401</f>
        <v>0</v>
      </c>
      <c r="I390" s="37"/>
    </row>
    <row r="391" spans="1:9" s="36" customFormat="1" ht="30">
      <c r="A391" s="86" t="s">
        <v>121</v>
      </c>
      <c r="B391" s="66" t="s">
        <v>386</v>
      </c>
      <c r="C391" s="90" t="s">
        <v>49</v>
      </c>
      <c r="D391" s="66" t="s">
        <v>422</v>
      </c>
      <c r="E391" s="65">
        <v>200</v>
      </c>
      <c r="F391" s="88">
        <v>23807.200000000001</v>
      </c>
      <c r="G391" s="88">
        <v>23798.3</v>
      </c>
      <c r="H391" s="34">
        <f>F391-[1]ведомственная!F402</f>
        <v>0</v>
      </c>
      <c r="I391" s="37"/>
    </row>
    <row r="392" spans="1:9" s="36" customFormat="1" ht="105">
      <c r="A392" s="107" t="s">
        <v>423</v>
      </c>
      <c r="B392" s="66" t="s">
        <v>386</v>
      </c>
      <c r="C392" s="90" t="s">
        <v>49</v>
      </c>
      <c r="D392" s="66" t="s">
        <v>424</v>
      </c>
      <c r="E392" s="65"/>
      <c r="F392" s="88">
        <f>F393</f>
        <v>76373.399999999994</v>
      </c>
      <c r="G392" s="88">
        <f>G393</f>
        <v>76373.399999999994</v>
      </c>
      <c r="H392" s="34">
        <f>F392-[1]ведомственная!F403</f>
        <v>0</v>
      </c>
      <c r="I392" s="37"/>
    </row>
    <row r="393" spans="1:9" s="36" customFormat="1">
      <c r="A393" s="91" t="s">
        <v>122</v>
      </c>
      <c r="B393" s="66" t="s">
        <v>386</v>
      </c>
      <c r="C393" s="90" t="s">
        <v>49</v>
      </c>
      <c r="D393" s="66" t="s">
        <v>424</v>
      </c>
      <c r="E393" s="65">
        <v>800</v>
      </c>
      <c r="F393" s="88">
        <v>76373.399999999994</v>
      </c>
      <c r="G393" s="88">
        <v>76373.399999999994</v>
      </c>
      <c r="H393" s="34">
        <f>F393-[1]ведомственная!F404</f>
        <v>0</v>
      </c>
      <c r="I393" s="37"/>
    </row>
    <row r="394" spans="1:9" s="36" customFormat="1" ht="60">
      <c r="A394" s="89" t="s">
        <v>425</v>
      </c>
      <c r="B394" s="66" t="s">
        <v>386</v>
      </c>
      <c r="C394" s="90" t="s">
        <v>49</v>
      </c>
      <c r="D394" s="66" t="s">
        <v>426</v>
      </c>
      <c r="E394" s="65"/>
      <c r="F394" s="88">
        <f>F395</f>
        <v>52211</v>
      </c>
      <c r="G394" s="88">
        <f>G395</f>
        <v>52210.9</v>
      </c>
      <c r="H394" s="34">
        <f>F394-[1]ведомственная!F405</f>
        <v>0</v>
      </c>
      <c r="I394" s="37"/>
    </row>
    <row r="395" spans="1:9" s="36" customFormat="1">
      <c r="A395" s="91" t="s">
        <v>122</v>
      </c>
      <c r="B395" s="66" t="s">
        <v>386</v>
      </c>
      <c r="C395" s="90" t="s">
        <v>49</v>
      </c>
      <c r="D395" s="66" t="s">
        <v>426</v>
      </c>
      <c r="E395" s="65">
        <v>800</v>
      </c>
      <c r="F395" s="88">
        <v>52211</v>
      </c>
      <c r="G395" s="88">
        <v>52210.9</v>
      </c>
      <c r="H395" s="34">
        <f>F395-[1]ведомственная!F406</f>
        <v>0</v>
      </c>
      <c r="I395" s="37"/>
    </row>
    <row r="396" spans="1:9" s="36" customFormat="1" ht="60">
      <c r="A396" s="89" t="s">
        <v>427</v>
      </c>
      <c r="B396" s="66" t="s">
        <v>386</v>
      </c>
      <c r="C396" s="90" t="s">
        <v>49</v>
      </c>
      <c r="D396" s="66" t="s">
        <v>428</v>
      </c>
      <c r="E396" s="65"/>
      <c r="F396" s="88">
        <f>F397</f>
        <v>36667.5</v>
      </c>
      <c r="G396" s="88">
        <f>G397</f>
        <v>36667.5</v>
      </c>
      <c r="H396" s="34">
        <f>F396-[1]ведомственная!F407</f>
        <v>0</v>
      </c>
      <c r="I396" s="37"/>
    </row>
    <row r="397" spans="1:9" s="36" customFormat="1">
      <c r="A397" s="91" t="s">
        <v>122</v>
      </c>
      <c r="B397" s="66" t="s">
        <v>386</v>
      </c>
      <c r="C397" s="90" t="s">
        <v>49</v>
      </c>
      <c r="D397" s="66" t="s">
        <v>428</v>
      </c>
      <c r="E397" s="65">
        <v>800</v>
      </c>
      <c r="F397" s="88">
        <v>36667.5</v>
      </c>
      <c r="G397" s="88">
        <v>36667.5</v>
      </c>
      <c r="H397" s="34">
        <f>F397-[1]ведомственная!F408</f>
        <v>0</v>
      </c>
      <c r="I397" s="37"/>
    </row>
    <row r="398" spans="1:9" s="36" customFormat="1" ht="45">
      <c r="A398" s="89" t="s">
        <v>177</v>
      </c>
      <c r="B398" s="66" t="s">
        <v>386</v>
      </c>
      <c r="C398" s="90" t="s">
        <v>49</v>
      </c>
      <c r="D398" s="66" t="s">
        <v>178</v>
      </c>
      <c r="E398" s="65"/>
      <c r="F398" s="55">
        <f>F399</f>
        <v>14674.9</v>
      </c>
      <c r="G398" s="55">
        <f>G399</f>
        <v>14662.4</v>
      </c>
      <c r="H398" s="34">
        <f>F398-[1]ведомственная!F409</f>
        <v>0</v>
      </c>
      <c r="I398" s="44"/>
    </row>
    <row r="399" spans="1:9" s="36" customFormat="1" ht="45">
      <c r="A399" s="89" t="s">
        <v>179</v>
      </c>
      <c r="B399" s="66" t="s">
        <v>386</v>
      </c>
      <c r="C399" s="90" t="s">
        <v>49</v>
      </c>
      <c r="D399" s="66" t="s">
        <v>180</v>
      </c>
      <c r="E399" s="65"/>
      <c r="F399" s="55">
        <f>F400</f>
        <v>14674.9</v>
      </c>
      <c r="G399" s="55">
        <f>G400</f>
        <v>14662.4</v>
      </c>
      <c r="H399" s="34">
        <f>F399-[1]ведомственная!F410</f>
        <v>0</v>
      </c>
      <c r="I399" s="44"/>
    </row>
    <row r="400" spans="1:9" s="36" customFormat="1" ht="45">
      <c r="A400" s="89" t="s">
        <v>181</v>
      </c>
      <c r="B400" s="66" t="s">
        <v>386</v>
      </c>
      <c r="C400" s="90" t="s">
        <v>49</v>
      </c>
      <c r="D400" s="66" t="s">
        <v>182</v>
      </c>
      <c r="E400" s="65"/>
      <c r="F400" s="55">
        <f>F401+F403</f>
        <v>14674.9</v>
      </c>
      <c r="G400" s="55">
        <f>G401+G403</f>
        <v>14662.4</v>
      </c>
      <c r="H400" s="34">
        <f>F400-[1]ведомственная!F411</f>
        <v>0</v>
      </c>
      <c r="I400" s="44"/>
    </row>
    <row r="401" spans="1:9" s="36" customFormat="1" ht="60">
      <c r="A401" s="89" t="s">
        <v>429</v>
      </c>
      <c r="B401" s="66" t="s">
        <v>386</v>
      </c>
      <c r="C401" s="90" t="s">
        <v>49</v>
      </c>
      <c r="D401" s="66" t="s">
        <v>430</v>
      </c>
      <c r="E401" s="65"/>
      <c r="F401" s="88">
        <f>F402</f>
        <v>500</v>
      </c>
      <c r="G401" s="88">
        <f>G402</f>
        <v>487.5</v>
      </c>
      <c r="H401" s="34">
        <f>F401-[1]ведомственная!F412</f>
        <v>0</v>
      </c>
      <c r="I401" s="37"/>
    </row>
    <row r="402" spans="1:9" s="36" customFormat="1" ht="30">
      <c r="A402" s="86" t="s">
        <v>121</v>
      </c>
      <c r="B402" s="66" t="s">
        <v>386</v>
      </c>
      <c r="C402" s="90" t="s">
        <v>49</v>
      </c>
      <c r="D402" s="66" t="s">
        <v>430</v>
      </c>
      <c r="E402" s="65">
        <v>200</v>
      </c>
      <c r="F402" s="88">
        <v>500</v>
      </c>
      <c r="G402" s="88">
        <v>487.5</v>
      </c>
      <c r="H402" s="34">
        <f>F402-[1]ведомственная!F413</f>
        <v>0</v>
      </c>
      <c r="I402" s="37"/>
    </row>
    <row r="403" spans="1:9" s="36" customFormat="1" ht="45">
      <c r="A403" s="91" t="s">
        <v>431</v>
      </c>
      <c r="B403" s="66" t="s">
        <v>386</v>
      </c>
      <c r="C403" s="90" t="s">
        <v>49</v>
      </c>
      <c r="D403" s="66" t="s">
        <v>432</v>
      </c>
      <c r="E403" s="65"/>
      <c r="F403" s="88">
        <f>F404</f>
        <v>14174.9</v>
      </c>
      <c r="G403" s="88">
        <f>G404</f>
        <v>14174.9</v>
      </c>
      <c r="H403" s="34">
        <f>F403-[1]ведомственная!F414</f>
        <v>0</v>
      </c>
      <c r="I403" s="37"/>
    </row>
    <row r="404" spans="1:9" s="36" customFormat="1">
      <c r="A404" s="91" t="s">
        <v>122</v>
      </c>
      <c r="B404" s="66" t="s">
        <v>386</v>
      </c>
      <c r="C404" s="90" t="s">
        <v>49</v>
      </c>
      <c r="D404" s="66" t="s">
        <v>432</v>
      </c>
      <c r="E404" s="65">
        <v>800</v>
      </c>
      <c r="F404" s="88">
        <v>14174.9</v>
      </c>
      <c r="G404" s="88">
        <v>14174.9</v>
      </c>
      <c r="H404" s="34">
        <f>F404-[1]ведомственная!F415</f>
        <v>0</v>
      </c>
      <c r="I404" s="37"/>
    </row>
    <row r="405" spans="1:9" ht="30">
      <c r="A405" s="86" t="s">
        <v>318</v>
      </c>
      <c r="B405" s="58" t="s">
        <v>386</v>
      </c>
      <c r="C405" s="87" t="s">
        <v>51</v>
      </c>
      <c r="D405" s="58"/>
      <c r="E405" s="57"/>
      <c r="F405" s="88">
        <f t="shared" ref="F405:G408" si="22">F406</f>
        <v>32215.200000000001</v>
      </c>
      <c r="G405" s="88">
        <f t="shared" si="22"/>
        <v>32167</v>
      </c>
      <c r="H405" s="34">
        <f>F405-[1]ведомственная!F416</f>
        <v>0</v>
      </c>
      <c r="I405" s="42"/>
    </row>
    <row r="406" spans="1:9" ht="75">
      <c r="A406" s="86" t="s">
        <v>433</v>
      </c>
      <c r="B406" s="58" t="s">
        <v>386</v>
      </c>
      <c r="C406" s="87" t="s">
        <v>51</v>
      </c>
      <c r="D406" s="58" t="s">
        <v>228</v>
      </c>
      <c r="E406" s="57"/>
      <c r="F406" s="88">
        <f t="shared" si="22"/>
        <v>32215.200000000001</v>
      </c>
      <c r="G406" s="88">
        <f t="shared" si="22"/>
        <v>32167</v>
      </c>
      <c r="H406" s="34">
        <f>F406-[1]ведомственная!F417</f>
        <v>0</v>
      </c>
      <c r="I406" s="42"/>
    </row>
    <row r="407" spans="1:9" ht="90">
      <c r="A407" s="86" t="s">
        <v>434</v>
      </c>
      <c r="B407" s="58" t="s">
        <v>386</v>
      </c>
      <c r="C407" s="87" t="s">
        <v>51</v>
      </c>
      <c r="D407" s="58" t="s">
        <v>435</v>
      </c>
      <c r="E407" s="57"/>
      <c r="F407" s="88">
        <f t="shared" si="22"/>
        <v>32215.200000000001</v>
      </c>
      <c r="G407" s="88">
        <f t="shared" si="22"/>
        <v>32167</v>
      </c>
      <c r="H407" s="34">
        <f>F407-[1]ведомственная!F418</f>
        <v>0</v>
      </c>
      <c r="I407" s="42"/>
    </row>
    <row r="408" spans="1:9" s="36" customFormat="1" ht="30">
      <c r="A408" s="86" t="s">
        <v>436</v>
      </c>
      <c r="B408" s="58" t="s">
        <v>386</v>
      </c>
      <c r="C408" s="87" t="s">
        <v>51</v>
      </c>
      <c r="D408" s="58" t="s">
        <v>437</v>
      </c>
      <c r="E408" s="57"/>
      <c r="F408" s="88">
        <f t="shared" si="22"/>
        <v>32215.200000000001</v>
      </c>
      <c r="G408" s="88">
        <f t="shared" si="22"/>
        <v>32167</v>
      </c>
      <c r="H408" s="34">
        <f>F408-[1]ведомственная!F419</f>
        <v>0</v>
      </c>
      <c r="I408" s="37"/>
    </row>
    <row r="409" spans="1:9" s="36" customFormat="1" ht="45">
      <c r="A409" s="93" t="s">
        <v>139</v>
      </c>
      <c r="B409" s="58" t="s">
        <v>386</v>
      </c>
      <c r="C409" s="87" t="s">
        <v>51</v>
      </c>
      <c r="D409" s="58" t="s">
        <v>438</v>
      </c>
      <c r="E409" s="57"/>
      <c r="F409" s="88">
        <f>F410+F411+F412</f>
        <v>32215.200000000001</v>
      </c>
      <c r="G409" s="88">
        <f>G410+G411+G412</f>
        <v>32167</v>
      </c>
      <c r="H409" s="34">
        <f>F409-[1]ведомственная!F420</f>
        <v>0</v>
      </c>
      <c r="I409" s="37"/>
    </row>
    <row r="410" spans="1:9" s="36" customFormat="1" ht="75">
      <c r="A410" s="86" t="s">
        <v>114</v>
      </c>
      <c r="B410" s="58" t="s">
        <v>386</v>
      </c>
      <c r="C410" s="87" t="s">
        <v>51</v>
      </c>
      <c r="D410" s="58" t="s">
        <v>438</v>
      </c>
      <c r="E410" s="57">
        <v>100</v>
      </c>
      <c r="F410" s="88">
        <v>30480.400000000001</v>
      </c>
      <c r="G410" s="88">
        <v>30451.3</v>
      </c>
      <c r="H410" s="34">
        <f>F410-[1]ведомственная!F421</f>
        <v>0</v>
      </c>
      <c r="I410" s="37"/>
    </row>
    <row r="411" spans="1:9" s="36" customFormat="1" ht="30">
      <c r="A411" s="86" t="s">
        <v>121</v>
      </c>
      <c r="B411" s="58" t="s">
        <v>386</v>
      </c>
      <c r="C411" s="87" t="s">
        <v>51</v>
      </c>
      <c r="D411" s="58" t="s">
        <v>438</v>
      </c>
      <c r="E411" s="57">
        <v>200</v>
      </c>
      <c r="F411" s="88">
        <v>1734.8</v>
      </c>
      <c r="G411" s="88">
        <v>1715.7</v>
      </c>
      <c r="H411" s="34">
        <f>F411-[1]ведомственная!F422</f>
        <v>0</v>
      </c>
      <c r="I411" s="37"/>
    </row>
    <row r="412" spans="1:9" s="36" customFormat="1">
      <c r="A412" s="93" t="s">
        <v>122</v>
      </c>
      <c r="B412" s="58" t="s">
        <v>386</v>
      </c>
      <c r="C412" s="87" t="s">
        <v>51</v>
      </c>
      <c r="D412" s="58" t="s">
        <v>438</v>
      </c>
      <c r="E412" s="57">
        <v>800</v>
      </c>
      <c r="F412" s="88">
        <v>0</v>
      </c>
      <c r="G412" s="88"/>
      <c r="H412" s="34">
        <f>F412-[1]ведомственная!F423</f>
        <v>0</v>
      </c>
      <c r="I412" s="37"/>
    </row>
    <row r="413" spans="1:9" s="36" customFormat="1">
      <c r="A413" s="86" t="s">
        <v>70</v>
      </c>
      <c r="B413" s="58" t="s">
        <v>386</v>
      </c>
      <c r="C413" s="87" t="s">
        <v>69</v>
      </c>
      <c r="D413" s="58"/>
      <c r="E413" s="57"/>
      <c r="F413" s="88">
        <f t="shared" ref="F413:G417" si="23">F414</f>
        <v>3790.4</v>
      </c>
      <c r="G413" s="88">
        <f t="shared" si="23"/>
        <v>3790.4</v>
      </c>
      <c r="H413" s="34">
        <f>F413-[1]ведомственная!F424</f>
        <v>0</v>
      </c>
      <c r="I413" s="37"/>
    </row>
    <row r="414" spans="1:9" s="36" customFormat="1">
      <c r="A414" s="86" t="s">
        <v>74</v>
      </c>
      <c r="B414" s="58" t="s">
        <v>386</v>
      </c>
      <c r="C414" s="87" t="s">
        <v>73</v>
      </c>
      <c r="D414" s="58"/>
      <c r="E414" s="57"/>
      <c r="F414" s="88">
        <f t="shared" si="23"/>
        <v>3790.4</v>
      </c>
      <c r="G414" s="88">
        <f t="shared" si="23"/>
        <v>3790.4</v>
      </c>
      <c r="H414" s="34">
        <f>F414-[1]ведомственная!F425</f>
        <v>0</v>
      </c>
      <c r="I414" s="37"/>
    </row>
    <row r="415" spans="1:9" s="36" customFormat="1">
      <c r="A415" s="86" t="s">
        <v>110</v>
      </c>
      <c r="B415" s="58" t="s">
        <v>386</v>
      </c>
      <c r="C415" s="87" t="s">
        <v>73</v>
      </c>
      <c r="D415" s="58" t="s">
        <v>111</v>
      </c>
      <c r="E415" s="57"/>
      <c r="F415" s="88">
        <f t="shared" si="23"/>
        <v>3790.4</v>
      </c>
      <c r="G415" s="88">
        <f t="shared" si="23"/>
        <v>3790.4</v>
      </c>
      <c r="H415" s="34">
        <f>F415-[1]ведомственная!F426</f>
        <v>0</v>
      </c>
      <c r="I415" s="37"/>
    </row>
    <row r="416" spans="1:9" s="36" customFormat="1">
      <c r="A416" s="110" t="s">
        <v>141</v>
      </c>
      <c r="B416" s="58" t="s">
        <v>386</v>
      </c>
      <c r="C416" s="87" t="s">
        <v>73</v>
      </c>
      <c r="D416" s="58" t="s">
        <v>142</v>
      </c>
      <c r="E416" s="57"/>
      <c r="F416" s="88">
        <f t="shared" si="23"/>
        <v>3790.4</v>
      </c>
      <c r="G416" s="88">
        <f t="shared" si="23"/>
        <v>3790.4</v>
      </c>
      <c r="H416" s="34">
        <f>F416-[1]ведомственная!F427</f>
        <v>0</v>
      </c>
      <c r="I416" s="37"/>
    </row>
    <row r="417" spans="1:9" s="36" customFormat="1" ht="164.25" customHeight="1">
      <c r="A417" s="86" t="s">
        <v>439</v>
      </c>
      <c r="B417" s="58" t="s">
        <v>386</v>
      </c>
      <c r="C417" s="87" t="s">
        <v>73</v>
      </c>
      <c r="D417" s="58" t="s">
        <v>440</v>
      </c>
      <c r="E417" s="57"/>
      <c r="F417" s="88">
        <f t="shared" si="23"/>
        <v>3790.4</v>
      </c>
      <c r="G417" s="88">
        <f t="shared" si="23"/>
        <v>3790.4</v>
      </c>
      <c r="H417" s="34">
        <f>F417-[1]ведомственная!F428</f>
        <v>0</v>
      </c>
      <c r="I417" s="37"/>
    </row>
    <row r="418" spans="1:9" s="36" customFormat="1">
      <c r="A418" s="86" t="s">
        <v>127</v>
      </c>
      <c r="B418" s="58" t="s">
        <v>386</v>
      </c>
      <c r="C418" s="87" t="s">
        <v>73</v>
      </c>
      <c r="D418" s="58" t="s">
        <v>440</v>
      </c>
      <c r="E418" s="57">
        <v>300</v>
      </c>
      <c r="F418" s="88">
        <v>3790.4</v>
      </c>
      <c r="G418" s="88">
        <v>3790.4</v>
      </c>
      <c r="H418" s="34">
        <f>F418-[1]ведомственная!F429</f>
        <v>0</v>
      </c>
      <c r="I418" s="37"/>
    </row>
    <row r="419" spans="1:9" s="41" customFormat="1" ht="29.25">
      <c r="A419" s="94" t="s">
        <v>441</v>
      </c>
      <c r="B419" s="59" t="s">
        <v>442</v>
      </c>
      <c r="C419" s="111" t="s">
        <v>133</v>
      </c>
      <c r="D419" s="59"/>
      <c r="E419" s="112"/>
      <c r="F419" s="95">
        <f>F420+F426</f>
        <v>76412.399999999994</v>
      </c>
      <c r="G419" s="95">
        <f>G420+G426</f>
        <v>76403.799999999988</v>
      </c>
      <c r="H419" s="34">
        <f>F419-[1]ведомственная!F431</f>
        <v>0</v>
      </c>
      <c r="I419" s="38">
        <v>76403.8</v>
      </c>
    </row>
    <row r="420" spans="1:9" s="41" customFormat="1">
      <c r="A420" s="86" t="s">
        <v>6</v>
      </c>
      <c r="B420" s="58" t="s">
        <v>442</v>
      </c>
      <c r="C420" s="87" t="s">
        <v>5</v>
      </c>
      <c r="D420" s="59"/>
      <c r="E420" s="57"/>
      <c r="F420" s="88">
        <f t="shared" ref="F420:G422" si="24">F421</f>
        <v>89.6</v>
      </c>
      <c r="G420" s="88">
        <f t="shared" si="24"/>
        <v>89.5</v>
      </c>
      <c r="H420" s="34">
        <f>F420-[1]ведомственная!F432</f>
        <v>0</v>
      </c>
      <c r="I420" s="48"/>
    </row>
    <row r="421" spans="1:9" s="41" customFormat="1">
      <c r="A421" s="86" t="s">
        <v>22</v>
      </c>
      <c r="B421" s="58" t="s">
        <v>442</v>
      </c>
      <c r="C421" s="87" t="s">
        <v>21</v>
      </c>
      <c r="D421" s="58"/>
      <c r="E421" s="57"/>
      <c r="F421" s="88">
        <f t="shared" si="24"/>
        <v>89.6</v>
      </c>
      <c r="G421" s="88">
        <f t="shared" si="24"/>
        <v>89.5</v>
      </c>
      <c r="H421" s="34">
        <f>F421-[1]ведомственная!F433</f>
        <v>0</v>
      </c>
      <c r="I421" s="48"/>
    </row>
    <row r="422" spans="1:9" s="41" customFormat="1">
      <c r="A422" s="86" t="s">
        <v>110</v>
      </c>
      <c r="B422" s="58" t="s">
        <v>442</v>
      </c>
      <c r="C422" s="87" t="s">
        <v>21</v>
      </c>
      <c r="D422" s="58" t="s">
        <v>111</v>
      </c>
      <c r="E422" s="57"/>
      <c r="F422" s="88">
        <f t="shared" si="24"/>
        <v>89.6</v>
      </c>
      <c r="G422" s="88">
        <f t="shared" si="24"/>
        <v>89.5</v>
      </c>
      <c r="H422" s="34">
        <f>F422-[1]ведомственная!F434</f>
        <v>0</v>
      </c>
      <c r="I422" s="48"/>
    </row>
    <row r="423" spans="1:9" s="41" customFormat="1">
      <c r="A423" s="86" t="s">
        <v>159</v>
      </c>
      <c r="B423" s="58" t="s">
        <v>442</v>
      </c>
      <c r="C423" s="87" t="s">
        <v>21</v>
      </c>
      <c r="D423" s="58" t="s">
        <v>160</v>
      </c>
      <c r="E423" s="57"/>
      <c r="F423" s="88">
        <f>F424+F425</f>
        <v>89.6</v>
      </c>
      <c r="G423" s="88">
        <f>G424+G425</f>
        <v>89.5</v>
      </c>
      <c r="H423" s="34">
        <f>F423-[1]ведомственная!F435</f>
        <v>0</v>
      </c>
      <c r="I423" s="48"/>
    </row>
    <row r="424" spans="1:9" s="41" customFormat="1" ht="30">
      <c r="A424" s="86" t="s">
        <v>121</v>
      </c>
      <c r="B424" s="58" t="s">
        <v>442</v>
      </c>
      <c r="C424" s="87" t="s">
        <v>21</v>
      </c>
      <c r="D424" s="58" t="s">
        <v>160</v>
      </c>
      <c r="E424" s="57">
        <v>200</v>
      </c>
      <c r="F424" s="88">
        <v>1.6</v>
      </c>
      <c r="G424" s="88">
        <v>1.6</v>
      </c>
      <c r="H424" s="34">
        <f>F424-[1]ведомственная!F436</f>
        <v>0</v>
      </c>
      <c r="I424" s="48"/>
    </row>
    <row r="425" spans="1:9" s="41" customFormat="1">
      <c r="A425" s="93" t="s">
        <v>122</v>
      </c>
      <c r="B425" s="58" t="s">
        <v>442</v>
      </c>
      <c r="C425" s="87" t="s">
        <v>21</v>
      </c>
      <c r="D425" s="58" t="s">
        <v>160</v>
      </c>
      <c r="E425" s="57">
        <v>800</v>
      </c>
      <c r="F425" s="88">
        <v>88</v>
      </c>
      <c r="G425" s="88">
        <v>87.9</v>
      </c>
      <c r="H425" s="34">
        <f>F425-[1]ведомственная!F437</f>
        <v>0</v>
      </c>
      <c r="I425" s="48"/>
    </row>
    <row r="426" spans="1:9" s="41" customFormat="1" ht="30">
      <c r="A426" s="86" t="s">
        <v>443</v>
      </c>
      <c r="B426" s="58" t="s">
        <v>442</v>
      </c>
      <c r="C426" s="87" t="s">
        <v>27</v>
      </c>
      <c r="D426" s="58"/>
      <c r="E426" s="57"/>
      <c r="F426" s="88">
        <f>F427</f>
        <v>76322.799999999988</v>
      </c>
      <c r="G426" s="88">
        <f>G427</f>
        <v>76314.299999999988</v>
      </c>
      <c r="H426" s="34">
        <f>F426-[1]ведомственная!F438</f>
        <v>0</v>
      </c>
      <c r="I426" s="48"/>
    </row>
    <row r="427" spans="1:9" s="41" customFormat="1" ht="45">
      <c r="A427" s="93" t="s">
        <v>444</v>
      </c>
      <c r="B427" s="58" t="s">
        <v>442</v>
      </c>
      <c r="C427" s="87" t="s">
        <v>29</v>
      </c>
      <c r="D427" s="58"/>
      <c r="E427" s="57"/>
      <c r="F427" s="88">
        <f>F428</f>
        <v>76322.799999999988</v>
      </c>
      <c r="G427" s="88">
        <f>G428</f>
        <v>76314.299999999988</v>
      </c>
      <c r="H427" s="34">
        <f>F427-[1]ведомственная!F439</f>
        <v>0</v>
      </c>
      <c r="I427" s="48"/>
    </row>
    <row r="428" spans="1:9" s="41" customFormat="1" ht="45">
      <c r="A428" s="93" t="s">
        <v>177</v>
      </c>
      <c r="B428" s="58" t="s">
        <v>442</v>
      </c>
      <c r="C428" s="87" t="s">
        <v>29</v>
      </c>
      <c r="D428" s="58" t="s">
        <v>178</v>
      </c>
      <c r="E428" s="57"/>
      <c r="F428" s="88">
        <f>F429+F435+F442+F447</f>
        <v>76322.799999999988</v>
      </c>
      <c r="G428" s="88">
        <f>G429+G435+G442+G447</f>
        <v>76314.299999999988</v>
      </c>
      <c r="H428" s="34">
        <f>F428-[1]ведомственная!F440</f>
        <v>0</v>
      </c>
      <c r="I428" s="48"/>
    </row>
    <row r="429" spans="1:9" s="41" customFormat="1" ht="30">
      <c r="A429" s="93" t="s">
        <v>445</v>
      </c>
      <c r="B429" s="58" t="s">
        <v>442</v>
      </c>
      <c r="C429" s="87" t="s">
        <v>29</v>
      </c>
      <c r="D429" s="58" t="s">
        <v>446</v>
      </c>
      <c r="E429" s="57"/>
      <c r="F429" s="55">
        <f>F430</f>
        <v>24253.1</v>
      </c>
      <c r="G429" s="55">
        <f>G430</f>
        <v>24253.1</v>
      </c>
      <c r="H429" s="34">
        <f>F429-[1]ведомственная!F441</f>
        <v>0</v>
      </c>
      <c r="I429" s="49"/>
    </row>
    <row r="430" spans="1:9" s="41" customFormat="1" ht="45">
      <c r="A430" s="93" t="s">
        <v>447</v>
      </c>
      <c r="B430" s="58" t="s">
        <v>442</v>
      </c>
      <c r="C430" s="87" t="s">
        <v>29</v>
      </c>
      <c r="D430" s="58" t="s">
        <v>448</v>
      </c>
      <c r="E430" s="57"/>
      <c r="F430" s="55">
        <f>F431+F433</f>
        <v>24253.1</v>
      </c>
      <c r="G430" s="55">
        <f>G431+G433</f>
        <v>24253.1</v>
      </c>
      <c r="H430" s="34">
        <f>F430-[1]ведомственная!F442</f>
        <v>0</v>
      </c>
      <c r="I430" s="49"/>
    </row>
    <row r="431" spans="1:9" s="41" customFormat="1" ht="30">
      <c r="A431" s="93" t="s">
        <v>449</v>
      </c>
      <c r="B431" s="58" t="s">
        <v>442</v>
      </c>
      <c r="C431" s="87" t="s">
        <v>29</v>
      </c>
      <c r="D431" s="58" t="s">
        <v>450</v>
      </c>
      <c r="E431" s="57"/>
      <c r="F431" s="88">
        <f>F432</f>
        <v>23404.5</v>
      </c>
      <c r="G431" s="88">
        <f>G432</f>
        <v>23404.5</v>
      </c>
      <c r="H431" s="34">
        <f>F431-[1]ведомственная!F443</f>
        <v>0</v>
      </c>
      <c r="I431" s="48"/>
    </row>
    <row r="432" spans="1:9" s="41" customFormat="1" ht="30">
      <c r="A432" s="86" t="s">
        <v>121</v>
      </c>
      <c r="B432" s="58" t="s">
        <v>442</v>
      </c>
      <c r="C432" s="87" t="s">
        <v>29</v>
      </c>
      <c r="D432" s="58" t="s">
        <v>450</v>
      </c>
      <c r="E432" s="57">
        <v>200</v>
      </c>
      <c r="F432" s="88">
        <v>23404.5</v>
      </c>
      <c r="G432" s="88">
        <v>23404.5</v>
      </c>
      <c r="H432" s="34">
        <f>F432-[1]ведомственная!F444</f>
        <v>0</v>
      </c>
      <c r="I432" s="48"/>
    </row>
    <row r="433" spans="1:9" s="41" customFormat="1" ht="120">
      <c r="A433" s="86" t="s">
        <v>451</v>
      </c>
      <c r="B433" s="58" t="s">
        <v>442</v>
      </c>
      <c r="C433" s="87" t="s">
        <v>29</v>
      </c>
      <c r="D433" s="58" t="s">
        <v>452</v>
      </c>
      <c r="E433" s="57"/>
      <c r="F433" s="88">
        <f>F434</f>
        <v>848.6</v>
      </c>
      <c r="G433" s="88">
        <f>G434</f>
        <v>848.6</v>
      </c>
      <c r="H433" s="34">
        <f>F433-[1]ведомственная!F445</f>
        <v>0</v>
      </c>
      <c r="I433" s="48"/>
    </row>
    <row r="434" spans="1:9" s="41" customFormat="1" ht="30">
      <c r="A434" s="86" t="s">
        <v>121</v>
      </c>
      <c r="B434" s="58" t="s">
        <v>442</v>
      </c>
      <c r="C434" s="87" t="s">
        <v>29</v>
      </c>
      <c r="D434" s="58" t="s">
        <v>452</v>
      </c>
      <c r="E434" s="57">
        <v>200</v>
      </c>
      <c r="F434" s="88">
        <v>848.6</v>
      </c>
      <c r="G434" s="88">
        <v>848.6</v>
      </c>
      <c r="H434" s="34">
        <f>F434-[1]ведомственная!F446</f>
        <v>0</v>
      </c>
      <c r="I434" s="48"/>
    </row>
    <row r="435" spans="1:9" s="41" customFormat="1" ht="45">
      <c r="A435" s="86" t="s">
        <v>453</v>
      </c>
      <c r="B435" s="58" t="s">
        <v>442</v>
      </c>
      <c r="C435" s="87" t="s">
        <v>29</v>
      </c>
      <c r="D435" s="58" t="s">
        <v>454</v>
      </c>
      <c r="E435" s="57"/>
      <c r="F435" s="55">
        <f>F436</f>
        <v>2272.5000000000005</v>
      </c>
      <c r="G435" s="55">
        <f>G436</f>
        <v>2272.5000000000005</v>
      </c>
      <c r="H435" s="34">
        <f>F435-[1]ведомственная!F447</f>
        <v>0</v>
      </c>
      <c r="I435" s="49"/>
    </row>
    <row r="436" spans="1:9" s="41" customFormat="1" ht="45">
      <c r="A436" s="86" t="s">
        <v>455</v>
      </c>
      <c r="B436" s="58" t="s">
        <v>442</v>
      </c>
      <c r="C436" s="87" t="s">
        <v>29</v>
      </c>
      <c r="D436" s="58" t="s">
        <v>456</v>
      </c>
      <c r="E436" s="57"/>
      <c r="F436" s="55">
        <f>F437+F439</f>
        <v>2272.5000000000005</v>
      </c>
      <c r="G436" s="55">
        <f>G437+G439</f>
        <v>2272.5000000000005</v>
      </c>
      <c r="H436" s="34">
        <f>F436-[1]ведомственная!F448</f>
        <v>0</v>
      </c>
      <c r="I436" s="49"/>
    </row>
    <row r="437" spans="1:9" s="41" customFormat="1" ht="45">
      <c r="A437" s="86" t="s">
        <v>457</v>
      </c>
      <c r="B437" s="66" t="s">
        <v>442</v>
      </c>
      <c r="C437" s="90" t="s">
        <v>29</v>
      </c>
      <c r="D437" s="66" t="s">
        <v>458</v>
      </c>
      <c r="E437" s="66"/>
      <c r="F437" s="88">
        <f>F438</f>
        <v>57.3</v>
      </c>
      <c r="G437" s="88">
        <f>G438</f>
        <v>57.3</v>
      </c>
      <c r="H437" s="34">
        <f>F437-[1]ведомственная!F449</f>
        <v>0</v>
      </c>
      <c r="I437" s="48"/>
    </row>
    <row r="438" spans="1:9" s="41" customFormat="1" ht="30">
      <c r="A438" s="86" t="s">
        <v>121</v>
      </c>
      <c r="B438" s="66" t="s">
        <v>442</v>
      </c>
      <c r="C438" s="90" t="s">
        <v>29</v>
      </c>
      <c r="D438" s="66" t="s">
        <v>458</v>
      </c>
      <c r="E438" s="66" t="s">
        <v>146</v>
      </c>
      <c r="F438" s="88">
        <v>57.3</v>
      </c>
      <c r="G438" s="88">
        <v>57.3</v>
      </c>
      <c r="H438" s="34">
        <f>F438-[1]ведомственная!F450</f>
        <v>0</v>
      </c>
      <c r="I438" s="48"/>
    </row>
    <row r="439" spans="1:9" s="41" customFormat="1" ht="30">
      <c r="A439" s="91" t="s">
        <v>459</v>
      </c>
      <c r="B439" s="58" t="s">
        <v>442</v>
      </c>
      <c r="C439" s="87" t="s">
        <v>29</v>
      </c>
      <c r="D439" s="66" t="s">
        <v>460</v>
      </c>
      <c r="E439" s="57"/>
      <c r="F439" s="88">
        <f>F440+F441</f>
        <v>2215.2000000000003</v>
      </c>
      <c r="G439" s="88">
        <f>G440+G441</f>
        <v>2215.2000000000003</v>
      </c>
      <c r="H439" s="34">
        <f>F439-[1]ведомственная!F451</f>
        <v>0</v>
      </c>
      <c r="I439" s="48"/>
    </row>
    <row r="440" spans="1:9" s="41" customFormat="1" ht="75">
      <c r="A440" s="86" t="s">
        <v>114</v>
      </c>
      <c r="B440" s="58" t="s">
        <v>442</v>
      </c>
      <c r="C440" s="87" t="s">
        <v>29</v>
      </c>
      <c r="D440" s="66" t="s">
        <v>460</v>
      </c>
      <c r="E440" s="57">
        <v>100</v>
      </c>
      <c r="F440" s="88">
        <v>1907.9</v>
      </c>
      <c r="G440" s="88">
        <v>1907.9</v>
      </c>
      <c r="H440" s="34">
        <f>F440-[1]ведомственная!F452</f>
        <v>0</v>
      </c>
      <c r="I440" s="48"/>
    </row>
    <row r="441" spans="1:9" s="41" customFormat="1" ht="30">
      <c r="A441" s="86" t="s">
        <v>121</v>
      </c>
      <c r="B441" s="58" t="s">
        <v>442</v>
      </c>
      <c r="C441" s="87" t="s">
        <v>29</v>
      </c>
      <c r="D441" s="66" t="s">
        <v>460</v>
      </c>
      <c r="E441" s="57">
        <v>200</v>
      </c>
      <c r="F441" s="88">
        <v>307.3</v>
      </c>
      <c r="G441" s="88">
        <v>307.3</v>
      </c>
      <c r="H441" s="34">
        <f>F441-[1]ведомственная!F453</f>
        <v>0</v>
      </c>
      <c r="I441" s="48"/>
    </row>
    <row r="442" spans="1:9" s="41" customFormat="1" ht="30">
      <c r="A442" s="93" t="s">
        <v>461</v>
      </c>
      <c r="B442" s="58" t="s">
        <v>442</v>
      </c>
      <c r="C442" s="87" t="s">
        <v>29</v>
      </c>
      <c r="D442" s="58" t="s">
        <v>462</v>
      </c>
      <c r="E442" s="57"/>
      <c r="F442" s="88">
        <f>F443</f>
        <v>3239.1</v>
      </c>
      <c r="G442" s="88">
        <f>G443</f>
        <v>3239.1</v>
      </c>
      <c r="H442" s="34">
        <f>F442-[1]ведомственная!F454</f>
        <v>0</v>
      </c>
      <c r="I442" s="48"/>
    </row>
    <row r="443" spans="1:9" s="41" customFormat="1" ht="30">
      <c r="A443" s="93" t="s">
        <v>463</v>
      </c>
      <c r="B443" s="58" t="s">
        <v>442</v>
      </c>
      <c r="C443" s="87" t="s">
        <v>29</v>
      </c>
      <c r="D443" s="58" t="s">
        <v>464</v>
      </c>
      <c r="E443" s="57"/>
      <c r="F443" s="88">
        <f>F444</f>
        <v>3239.1</v>
      </c>
      <c r="G443" s="88">
        <f>G444</f>
        <v>3239.1</v>
      </c>
      <c r="H443" s="34">
        <f>F443-[1]ведомственная!F455</f>
        <v>0</v>
      </c>
      <c r="I443" s="48"/>
    </row>
    <row r="444" spans="1:9" s="41" customFormat="1">
      <c r="A444" s="93" t="s">
        <v>465</v>
      </c>
      <c r="B444" s="58" t="s">
        <v>442</v>
      </c>
      <c r="C444" s="87" t="s">
        <v>29</v>
      </c>
      <c r="D444" s="58" t="s">
        <v>466</v>
      </c>
      <c r="E444" s="57"/>
      <c r="F444" s="88">
        <f>F445+F446</f>
        <v>3239.1</v>
      </c>
      <c r="G444" s="88">
        <f>G445+G446</f>
        <v>3239.1</v>
      </c>
      <c r="H444" s="34">
        <f>F444-[1]ведомственная!F456</f>
        <v>0</v>
      </c>
      <c r="I444" s="48"/>
    </row>
    <row r="445" spans="1:9" s="41" customFormat="1" ht="75">
      <c r="A445" s="86" t="s">
        <v>114</v>
      </c>
      <c r="B445" s="58" t="s">
        <v>442</v>
      </c>
      <c r="C445" s="87" t="s">
        <v>29</v>
      </c>
      <c r="D445" s="58" t="s">
        <v>466</v>
      </c>
      <c r="E445" s="57">
        <v>100</v>
      </c>
      <c r="F445" s="88">
        <v>1225.5999999999999</v>
      </c>
      <c r="G445" s="88">
        <v>1225.5999999999999</v>
      </c>
      <c r="H445" s="34">
        <f>F445-[1]ведомственная!F457</f>
        <v>0</v>
      </c>
      <c r="I445" s="48"/>
    </row>
    <row r="446" spans="1:9" s="41" customFormat="1" ht="30">
      <c r="A446" s="86" t="s">
        <v>121</v>
      </c>
      <c r="B446" s="58" t="s">
        <v>442</v>
      </c>
      <c r="C446" s="87" t="s">
        <v>29</v>
      </c>
      <c r="D446" s="58" t="s">
        <v>466</v>
      </c>
      <c r="E446" s="57">
        <v>200</v>
      </c>
      <c r="F446" s="88">
        <v>2013.5</v>
      </c>
      <c r="G446" s="88">
        <v>2013.5</v>
      </c>
      <c r="H446" s="34">
        <f>F446-[1]ведомственная!F458</f>
        <v>0</v>
      </c>
      <c r="I446" s="48"/>
    </row>
    <row r="447" spans="1:9" s="41" customFormat="1" ht="60">
      <c r="A447" s="86" t="s">
        <v>467</v>
      </c>
      <c r="B447" s="58" t="s">
        <v>442</v>
      </c>
      <c r="C447" s="87" t="s">
        <v>29</v>
      </c>
      <c r="D447" s="58" t="s">
        <v>468</v>
      </c>
      <c r="E447" s="57"/>
      <c r="F447" s="88">
        <f>F448</f>
        <v>46558.1</v>
      </c>
      <c r="G447" s="88">
        <f>G448</f>
        <v>46549.599999999999</v>
      </c>
      <c r="H447" s="34">
        <f>F447-[1]ведомственная!F459</f>
        <v>0</v>
      </c>
      <c r="I447" s="48"/>
    </row>
    <row r="448" spans="1:9" s="41" customFormat="1" ht="45">
      <c r="A448" s="86" t="s">
        <v>469</v>
      </c>
      <c r="B448" s="58" t="s">
        <v>442</v>
      </c>
      <c r="C448" s="87" t="s">
        <v>29</v>
      </c>
      <c r="D448" s="58" t="s">
        <v>470</v>
      </c>
      <c r="E448" s="57"/>
      <c r="F448" s="88">
        <f>F449</f>
        <v>46558.1</v>
      </c>
      <c r="G448" s="88">
        <f>G449</f>
        <v>46549.599999999999</v>
      </c>
      <c r="H448" s="34">
        <f>F448-[1]ведомственная!F460</f>
        <v>0</v>
      </c>
      <c r="I448" s="48"/>
    </row>
    <row r="449" spans="1:9" s="41" customFormat="1" ht="45">
      <c r="A449" s="93" t="s">
        <v>157</v>
      </c>
      <c r="B449" s="58" t="s">
        <v>442</v>
      </c>
      <c r="C449" s="87" t="s">
        <v>29</v>
      </c>
      <c r="D449" s="69" t="s">
        <v>471</v>
      </c>
      <c r="E449" s="57"/>
      <c r="F449" s="88">
        <f>F450+F451+F452</f>
        <v>46558.1</v>
      </c>
      <c r="G449" s="88">
        <f>G450+G451+G452</f>
        <v>46549.599999999999</v>
      </c>
      <c r="H449" s="34">
        <f>F449-[1]ведомственная!F461</f>
        <v>0</v>
      </c>
      <c r="I449" s="48"/>
    </row>
    <row r="450" spans="1:9" s="41" customFormat="1" ht="75">
      <c r="A450" s="86" t="s">
        <v>114</v>
      </c>
      <c r="B450" s="58" t="s">
        <v>442</v>
      </c>
      <c r="C450" s="87" t="s">
        <v>29</v>
      </c>
      <c r="D450" s="69" t="s">
        <v>472</v>
      </c>
      <c r="E450" s="57">
        <v>100</v>
      </c>
      <c r="F450" s="88">
        <v>38826.199999999997</v>
      </c>
      <c r="G450" s="88">
        <v>38826.199999999997</v>
      </c>
      <c r="H450" s="34">
        <f>F450-[1]ведомственная!F462</f>
        <v>0</v>
      </c>
      <c r="I450" s="48"/>
    </row>
    <row r="451" spans="1:9" s="41" customFormat="1" ht="30">
      <c r="A451" s="86" t="s">
        <v>121</v>
      </c>
      <c r="B451" s="58" t="s">
        <v>442</v>
      </c>
      <c r="C451" s="87" t="s">
        <v>29</v>
      </c>
      <c r="D451" s="69" t="s">
        <v>471</v>
      </c>
      <c r="E451" s="57">
        <v>200</v>
      </c>
      <c r="F451" s="88">
        <v>7133.1</v>
      </c>
      <c r="G451" s="88">
        <v>7124.6</v>
      </c>
      <c r="H451" s="34">
        <f>F451-[1]ведомственная!F463</f>
        <v>0</v>
      </c>
      <c r="I451" s="48"/>
    </row>
    <row r="452" spans="1:9" s="41" customFormat="1">
      <c r="A452" s="93" t="s">
        <v>122</v>
      </c>
      <c r="B452" s="58" t="s">
        <v>442</v>
      </c>
      <c r="C452" s="87" t="s">
        <v>29</v>
      </c>
      <c r="D452" s="69" t="s">
        <v>471</v>
      </c>
      <c r="E452" s="57">
        <v>800</v>
      </c>
      <c r="F452" s="88">
        <v>598.79999999999995</v>
      </c>
      <c r="G452" s="88">
        <v>598.79999999999995</v>
      </c>
      <c r="H452" s="34">
        <f>F452-[1]ведомственная!F464</f>
        <v>0</v>
      </c>
      <c r="I452" s="48"/>
    </row>
    <row r="453" spans="1:9" s="41" customFormat="1" ht="29.25">
      <c r="A453" s="94" t="s">
        <v>473</v>
      </c>
      <c r="B453" s="59" t="s">
        <v>474</v>
      </c>
      <c r="C453" s="87" t="s">
        <v>133</v>
      </c>
      <c r="D453" s="59"/>
      <c r="E453" s="57"/>
      <c r="F453" s="95">
        <f>F454+F545</f>
        <v>2163315.8999999994</v>
      </c>
      <c r="G453" s="95">
        <f>G454+G545</f>
        <v>2150626.2999999998</v>
      </c>
      <c r="H453" s="34">
        <f>F453-[1]ведомственная!F466</f>
        <v>-860</v>
      </c>
      <c r="I453" s="38"/>
    </row>
    <row r="454" spans="1:9" s="41" customFormat="1">
      <c r="A454" s="86" t="s">
        <v>54</v>
      </c>
      <c r="B454" s="58" t="s">
        <v>474</v>
      </c>
      <c r="C454" s="87" t="s">
        <v>53</v>
      </c>
      <c r="D454" s="58"/>
      <c r="E454" s="57"/>
      <c r="F454" s="88">
        <f>F455+F482+F513+F527</f>
        <v>2035528.5999999996</v>
      </c>
      <c r="G454" s="88">
        <f>G455+G482+G513+G527</f>
        <v>2022956.5999999996</v>
      </c>
      <c r="H454" s="34">
        <f>F454-[1]ведомственная!F467</f>
        <v>-860</v>
      </c>
      <c r="I454" s="48"/>
    </row>
    <row r="455" spans="1:9" s="41" customFormat="1">
      <c r="A455" s="86" t="s">
        <v>475</v>
      </c>
      <c r="B455" s="58" t="s">
        <v>474</v>
      </c>
      <c r="C455" s="87" t="s">
        <v>55</v>
      </c>
      <c r="D455" s="58"/>
      <c r="E455" s="57"/>
      <c r="F455" s="88">
        <f>F456</f>
        <v>802811.29999999993</v>
      </c>
      <c r="G455" s="88">
        <f>G456</f>
        <v>797866.1</v>
      </c>
      <c r="H455" s="34">
        <f>F455-[1]ведомственная!F468</f>
        <v>0</v>
      </c>
      <c r="I455" s="48"/>
    </row>
    <row r="456" spans="1:9" s="41" customFormat="1" ht="30">
      <c r="A456" s="86" t="s">
        <v>476</v>
      </c>
      <c r="B456" s="58" t="s">
        <v>474</v>
      </c>
      <c r="C456" s="87" t="s">
        <v>55</v>
      </c>
      <c r="D456" s="58" t="s">
        <v>477</v>
      </c>
      <c r="E456" s="57"/>
      <c r="F456" s="55">
        <f>F457+F476</f>
        <v>802811.29999999993</v>
      </c>
      <c r="G456" s="55">
        <f>G457+G476</f>
        <v>797866.1</v>
      </c>
      <c r="H456" s="34">
        <f>F456-[1]ведомственная!F469</f>
        <v>0</v>
      </c>
      <c r="I456" s="49"/>
    </row>
    <row r="457" spans="1:9" s="41" customFormat="1" ht="30">
      <c r="A457" s="93" t="s">
        <v>478</v>
      </c>
      <c r="B457" s="58" t="s">
        <v>474</v>
      </c>
      <c r="C457" s="87" t="s">
        <v>55</v>
      </c>
      <c r="D457" s="58" t="s">
        <v>479</v>
      </c>
      <c r="E457" s="57"/>
      <c r="F457" s="55">
        <f>F458+F463</f>
        <v>801927.39999999991</v>
      </c>
      <c r="G457" s="55">
        <f>G458+G463</f>
        <v>797005.9</v>
      </c>
      <c r="H457" s="34">
        <f>F457-[1]ведомственная!F470</f>
        <v>0</v>
      </c>
      <c r="I457" s="49"/>
    </row>
    <row r="458" spans="1:9" s="41" customFormat="1" ht="45">
      <c r="A458" s="93" t="s">
        <v>480</v>
      </c>
      <c r="B458" s="58" t="s">
        <v>474</v>
      </c>
      <c r="C458" s="87" t="s">
        <v>55</v>
      </c>
      <c r="D458" s="58" t="s">
        <v>481</v>
      </c>
      <c r="E458" s="57"/>
      <c r="F458" s="55">
        <f>F459+F461</f>
        <v>669880.19999999995</v>
      </c>
      <c r="G458" s="55">
        <f>G459+G461</f>
        <v>665002.5</v>
      </c>
      <c r="H458" s="34">
        <f>F458-[1]ведомственная!F471</f>
        <v>0</v>
      </c>
      <c r="I458" s="49"/>
    </row>
    <row r="459" spans="1:9" s="41" customFormat="1" ht="45">
      <c r="A459" s="93" t="s">
        <v>157</v>
      </c>
      <c r="B459" s="58" t="s">
        <v>474</v>
      </c>
      <c r="C459" s="87" t="s">
        <v>55</v>
      </c>
      <c r="D459" s="58" t="s">
        <v>482</v>
      </c>
      <c r="E459" s="57"/>
      <c r="F459" s="88">
        <f>F460</f>
        <v>311664.8</v>
      </c>
      <c r="G459" s="88">
        <f>G460</f>
        <v>306787.09999999998</v>
      </c>
      <c r="H459" s="34">
        <f>F459-[1]ведомственная!F472</f>
        <v>0</v>
      </c>
      <c r="I459" s="48"/>
    </row>
    <row r="460" spans="1:9" s="41" customFormat="1" ht="30">
      <c r="A460" s="86" t="s">
        <v>172</v>
      </c>
      <c r="B460" s="58" t="s">
        <v>474</v>
      </c>
      <c r="C460" s="87" t="s">
        <v>55</v>
      </c>
      <c r="D460" s="58" t="s">
        <v>482</v>
      </c>
      <c r="E460" s="57">
        <v>600</v>
      </c>
      <c r="F460" s="88">
        <v>311664.8</v>
      </c>
      <c r="G460" s="88">
        <v>306787.09999999998</v>
      </c>
      <c r="H460" s="34">
        <f>F460-[1]ведомственная!F473</f>
        <v>0</v>
      </c>
      <c r="I460" s="48"/>
    </row>
    <row r="461" spans="1:9" s="41" customFormat="1" ht="120">
      <c r="A461" s="93" t="s">
        <v>483</v>
      </c>
      <c r="B461" s="58" t="s">
        <v>474</v>
      </c>
      <c r="C461" s="87" t="s">
        <v>55</v>
      </c>
      <c r="D461" s="58" t="s">
        <v>484</v>
      </c>
      <c r="E461" s="57"/>
      <c r="F461" s="88">
        <f>F462</f>
        <v>358215.4</v>
      </c>
      <c r="G461" s="88">
        <f>G462</f>
        <v>358215.4</v>
      </c>
      <c r="H461" s="34">
        <f>F461-[1]ведомственная!F474</f>
        <v>0</v>
      </c>
      <c r="I461" s="48"/>
    </row>
    <row r="462" spans="1:9" s="41" customFormat="1" ht="30">
      <c r="A462" s="86" t="s">
        <v>172</v>
      </c>
      <c r="B462" s="58" t="s">
        <v>474</v>
      </c>
      <c r="C462" s="87" t="s">
        <v>55</v>
      </c>
      <c r="D462" s="58" t="s">
        <v>484</v>
      </c>
      <c r="E462" s="58" t="s">
        <v>485</v>
      </c>
      <c r="F462" s="88">
        <v>358215.4</v>
      </c>
      <c r="G462" s="88">
        <v>358215.4</v>
      </c>
      <c r="H462" s="34">
        <f>F462-[1]ведомственная!F475</f>
        <v>0</v>
      </c>
      <c r="I462" s="48"/>
    </row>
    <row r="463" spans="1:9" s="41" customFormat="1" ht="30">
      <c r="A463" s="86" t="s">
        <v>486</v>
      </c>
      <c r="B463" s="58" t="s">
        <v>474</v>
      </c>
      <c r="C463" s="87" t="s">
        <v>55</v>
      </c>
      <c r="D463" s="58" t="s">
        <v>487</v>
      </c>
      <c r="E463" s="58"/>
      <c r="F463" s="55">
        <f>F464+F466+F468+F470+F472+F474</f>
        <v>132047.20000000001</v>
      </c>
      <c r="G463" s="55">
        <f>G464+G466+G468+G470+G472+G474</f>
        <v>132003.40000000002</v>
      </c>
      <c r="H463" s="34">
        <f>F463-[1]ведомственная!F476</f>
        <v>0</v>
      </c>
      <c r="I463" s="49"/>
    </row>
    <row r="464" spans="1:9" s="41" customFormat="1" ht="30">
      <c r="A464" s="92" t="s">
        <v>488</v>
      </c>
      <c r="B464" s="58" t="s">
        <v>474</v>
      </c>
      <c r="C464" s="87" t="s">
        <v>55</v>
      </c>
      <c r="D464" s="58" t="s">
        <v>489</v>
      </c>
      <c r="E464" s="58"/>
      <c r="F464" s="88">
        <f>F465</f>
        <v>4721.5</v>
      </c>
      <c r="G464" s="88">
        <f>G465</f>
        <v>4683.1000000000004</v>
      </c>
      <c r="H464" s="34">
        <f>F464-[1]ведомственная!F477</f>
        <v>0</v>
      </c>
      <c r="I464" s="48"/>
    </row>
    <row r="465" spans="1:9" s="41" customFormat="1" ht="30">
      <c r="A465" s="86" t="s">
        <v>172</v>
      </c>
      <c r="B465" s="58" t="s">
        <v>474</v>
      </c>
      <c r="C465" s="87" t="s">
        <v>55</v>
      </c>
      <c r="D465" s="58" t="s">
        <v>489</v>
      </c>
      <c r="E465" s="58" t="s">
        <v>485</v>
      </c>
      <c r="F465" s="88">
        <v>4721.5</v>
      </c>
      <c r="G465" s="88">
        <v>4683.1000000000004</v>
      </c>
      <c r="H465" s="34">
        <f>F465-[1]ведомственная!F478</f>
        <v>0</v>
      </c>
      <c r="I465" s="48"/>
    </row>
    <row r="466" spans="1:9" s="41" customFormat="1" ht="90">
      <c r="A466" s="86" t="s">
        <v>490</v>
      </c>
      <c r="B466" s="58" t="s">
        <v>474</v>
      </c>
      <c r="C466" s="87" t="s">
        <v>55</v>
      </c>
      <c r="D466" s="58" t="s">
        <v>491</v>
      </c>
      <c r="E466" s="58"/>
      <c r="F466" s="88">
        <f>F467</f>
        <v>264.7</v>
      </c>
      <c r="G466" s="88">
        <f>G467</f>
        <v>264.7</v>
      </c>
      <c r="H466" s="34">
        <f>F466-[1]ведомственная!F479</f>
        <v>0</v>
      </c>
      <c r="I466" s="48"/>
    </row>
    <row r="467" spans="1:9" s="41" customFormat="1" ht="30">
      <c r="A467" s="86" t="s">
        <v>172</v>
      </c>
      <c r="B467" s="58" t="s">
        <v>474</v>
      </c>
      <c r="C467" s="87" t="s">
        <v>55</v>
      </c>
      <c r="D467" s="58" t="s">
        <v>491</v>
      </c>
      <c r="E467" s="58" t="s">
        <v>485</v>
      </c>
      <c r="F467" s="88">
        <v>264.7</v>
      </c>
      <c r="G467" s="88">
        <v>264.7</v>
      </c>
      <c r="H467" s="34">
        <f>F467-[1]ведомственная!F480</f>
        <v>0</v>
      </c>
      <c r="I467" s="48"/>
    </row>
    <row r="468" spans="1:9" s="41" customFormat="1" ht="30">
      <c r="A468" s="86" t="s">
        <v>492</v>
      </c>
      <c r="B468" s="58" t="s">
        <v>474</v>
      </c>
      <c r="C468" s="87" t="s">
        <v>55</v>
      </c>
      <c r="D468" s="56" t="s">
        <v>493</v>
      </c>
      <c r="E468" s="57"/>
      <c r="F468" s="88">
        <f>F469</f>
        <v>49993.7</v>
      </c>
      <c r="G468" s="88">
        <f>G469</f>
        <v>49988.3</v>
      </c>
      <c r="H468" s="34">
        <f>F468-[1]ведомственная!F481</f>
        <v>0</v>
      </c>
      <c r="I468" s="48"/>
    </row>
    <row r="469" spans="1:9" s="41" customFormat="1" ht="45">
      <c r="A469" s="113" t="s">
        <v>161</v>
      </c>
      <c r="B469" s="58" t="s">
        <v>474</v>
      </c>
      <c r="C469" s="87" t="s">
        <v>55</v>
      </c>
      <c r="D469" s="56" t="s">
        <v>493</v>
      </c>
      <c r="E469" s="57">
        <v>400</v>
      </c>
      <c r="F469" s="88">
        <v>49993.7</v>
      </c>
      <c r="G469" s="88">
        <v>49988.3</v>
      </c>
      <c r="H469" s="34">
        <f>F469-[1]ведомственная!F482</f>
        <v>0</v>
      </c>
      <c r="I469" s="48"/>
    </row>
    <row r="470" spans="1:9" s="41" customFormat="1" ht="105">
      <c r="A470" s="113" t="s">
        <v>494</v>
      </c>
      <c r="B470" s="58" t="s">
        <v>474</v>
      </c>
      <c r="C470" s="87" t="s">
        <v>55</v>
      </c>
      <c r="D470" s="56" t="s">
        <v>495</v>
      </c>
      <c r="E470" s="57"/>
      <c r="F470" s="88">
        <f>F471</f>
        <v>1419.6</v>
      </c>
      <c r="G470" s="88">
        <f>G471</f>
        <v>1419.6</v>
      </c>
      <c r="H470" s="34">
        <f>F470-[1]ведомственная!F483</f>
        <v>0</v>
      </c>
      <c r="I470" s="48"/>
    </row>
    <row r="471" spans="1:9" s="41" customFormat="1" ht="30">
      <c r="A471" s="86" t="s">
        <v>172</v>
      </c>
      <c r="B471" s="58" t="s">
        <v>474</v>
      </c>
      <c r="C471" s="87" t="s">
        <v>55</v>
      </c>
      <c r="D471" s="56" t="s">
        <v>495</v>
      </c>
      <c r="E471" s="57">
        <v>600</v>
      </c>
      <c r="F471" s="88">
        <v>1419.6</v>
      </c>
      <c r="G471" s="88">
        <v>1419.6</v>
      </c>
      <c r="H471" s="34">
        <f>F471-[1]ведомственная!F484</f>
        <v>0</v>
      </c>
      <c r="I471" s="48"/>
    </row>
    <row r="472" spans="1:9" s="41" customFormat="1" ht="105">
      <c r="A472" s="113" t="s">
        <v>494</v>
      </c>
      <c r="B472" s="58" t="s">
        <v>474</v>
      </c>
      <c r="C472" s="87" t="s">
        <v>55</v>
      </c>
      <c r="D472" s="56" t="s">
        <v>496</v>
      </c>
      <c r="E472" s="57"/>
      <c r="F472" s="88">
        <f>F473</f>
        <v>80.400000000000006</v>
      </c>
      <c r="G472" s="88">
        <f>G473</f>
        <v>80.400000000000006</v>
      </c>
      <c r="H472" s="34">
        <f>F472-[1]ведомственная!F485</f>
        <v>0</v>
      </c>
      <c r="I472" s="48"/>
    </row>
    <row r="473" spans="1:9" s="41" customFormat="1" ht="30">
      <c r="A473" s="86" t="s">
        <v>172</v>
      </c>
      <c r="B473" s="58" t="s">
        <v>474</v>
      </c>
      <c r="C473" s="87" t="s">
        <v>55</v>
      </c>
      <c r="D473" s="56" t="s">
        <v>496</v>
      </c>
      <c r="E473" s="57">
        <v>600</v>
      </c>
      <c r="F473" s="88">
        <v>80.400000000000006</v>
      </c>
      <c r="G473" s="88">
        <v>80.400000000000006</v>
      </c>
      <c r="H473" s="34">
        <f>F473-[1]ведомственная!F486</f>
        <v>0</v>
      </c>
      <c r="I473" s="48"/>
    </row>
    <row r="474" spans="1:9" s="41" customFormat="1" ht="75">
      <c r="A474" s="113" t="s">
        <v>497</v>
      </c>
      <c r="B474" s="58" t="s">
        <v>474</v>
      </c>
      <c r="C474" s="87" t="s">
        <v>55</v>
      </c>
      <c r="D474" s="56" t="s">
        <v>498</v>
      </c>
      <c r="E474" s="57"/>
      <c r="F474" s="88">
        <f>F475</f>
        <v>75567.3</v>
      </c>
      <c r="G474" s="88">
        <f>G475</f>
        <v>75567.3</v>
      </c>
      <c r="H474" s="34">
        <f>F474-[1]ведомственная!F487</f>
        <v>0</v>
      </c>
      <c r="I474" s="48"/>
    </row>
    <row r="475" spans="1:9" s="41" customFormat="1" ht="45">
      <c r="A475" s="113" t="s">
        <v>161</v>
      </c>
      <c r="B475" s="58" t="s">
        <v>474</v>
      </c>
      <c r="C475" s="87" t="s">
        <v>55</v>
      </c>
      <c r="D475" s="56" t="s">
        <v>498</v>
      </c>
      <c r="E475" s="57">
        <v>400</v>
      </c>
      <c r="F475" s="88">
        <v>75567.3</v>
      </c>
      <c r="G475" s="88">
        <v>75567.3</v>
      </c>
      <c r="H475" s="34">
        <f>F475-[1]ведомственная!F488</f>
        <v>0</v>
      </c>
      <c r="I475" s="48"/>
    </row>
    <row r="476" spans="1:9" s="41" customFormat="1" ht="66" customHeight="1">
      <c r="A476" s="114" t="s">
        <v>499</v>
      </c>
      <c r="B476" s="71" t="s">
        <v>474</v>
      </c>
      <c r="C476" s="115" t="s">
        <v>55</v>
      </c>
      <c r="D476" s="71" t="s">
        <v>500</v>
      </c>
      <c r="E476" s="72"/>
      <c r="F476" s="55">
        <f>F477</f>
        <v>883.9</v>
      </c>
      <c r="G476" s="55">
        <f>G477</f>
        <v>860.2</v>
      </c>
      <c r="H476" s="34">
        <f>F476-[1]ведомственная!F489</f>
        <v>0</v>
      </c>
      <c r="I476" s="49"/>
    </row>
    <row r="477" spans="1:9" s="41" customFormat="1" ht="45">
      <c r="A477" s="113" t="s">
        <v>501</v>
      </c>
      <c r="B477" s="71" t="s">
        <v>474</v>
      </c>
      <c r="C477" s="115" t="s">
        <v>55</v>
      </c>
      <c r="D477" s="71" t="s">
        <v>502</v>
      </c>
      <c r="E477" s="72"/>
      <c r="F477" s="55">
        <f>F478+F480</f>
        <v>883.9</v>
      </c>
      <c r="G477" s="55">
        <f>G478+G480</f>
        <v>860.2</v>
      </c>
      <c r="H477" s="34">
        <f>F477-[1]ведомственная!F490</f>
        <v>0</v>
      </c>
      <c r="I477" s="49"/>
    </row>
    <row r="478" spans="1:9" s="41" customFormat="1" ht="30">
      <c r="A478" s="91" t="s">
        <v>503</v>
      </c>
      <c r="B478" s="71" t="s">
        <v>474</v>
      </c>
      <c r="C478" s="116" t="s">
        <v>55</v>
      </c>
      <c r="D478" s="71" t="s">
        <v>504</v>
      </c>
      <c r="E478" s="72"/>
      <c r="F478" s="88">
        <f>F479</f>
        <v>190.1</v>
      </c>
      <c r="G478" s="88">
        <f>G479</f>
        <v>190.1</v>
      </c>
      <c r="H478" s="34">
        <f>F478-[1]ведомственная!F491</f>
        <v>0</v>
      </c>
      <c r="I478" s="48"/>
    </row>
    <row r="479" spans="1:9" s="41" customFormat="1" ht="30">
      <c r="A479" s="86" t="s">
        <v>172</v>
      </c>
      <c r="B479" s="71" t="s">
        <v>474</v>
      </c>
      <c r="C479" s="116" t="s">
        <v>55</v>
      </c>
      <c r="D479" s="71" t="s">
        <v>504</v>
      </c>
      <c r="E479" s="72">
        <v>600</v>
      </c>
      <c r="F479" s="88">
        <v>190.1</v>
      </c>
      <c r="G479" s="88">
        <v>190.1</v>
      </c>
      <c r="H479" s="34">
        <f>F479-[1]ведомственная!F492</f>
        <v>0</v>
      </c>
      <c r="I479" s="48"/>
    </row>
    <row r="480" spans="1:9" s="41" customFormat="1" ht="30">
      <c r="A480" s="117" t="s">
        <v>505</v>
      </c>
      <c r="B480" s="71" t="s">
        <v>474</v>
      </c>
      <c r="C480" s="115" t="s">
        <v>55</v>
      </c>
      <c r="D480" s="71" t="s">
        <v>506</v>
      </c>
      <c r="E480" s="72"/>
      <c r="F480" s="88">
        <f>F481</f>
        <v>693.8</v>
      </c>
      <c r="G480" s="88">
        <f>G481</f>
        <v>670.1</v>
      </c>
      <c r="H480" s="34">
        <f>F480-[1]ведомственная!F493</f>
        <v>0</v>
      </c>
      <c r="I480" s="48"/>
    </row>
    <row r="481" spans="1:9" s="41" customFormat="1" ht="30">
      <c r="A481" s="86" t="s">
        <v>172</v>
      </c>
      <c r="B481" s="71" t="s">
        <v>474</v>
      </c>
      <c r="C481" s="115" t="s">
        <v>55</v>
      </c>
      <c r="D481" s="71" t="s">
        <v>506</v>
      </c>
      <c r="E481" s="72">
        <v>600</v>
      </c>
      <c r="F481" s="88">
        <v>693.8</v>
      </c>
      <c r="G481" s="88">
        <v>670.1</v>
      </c>
      <c r="H481" s="34">
        <f>F481-[1]ведомственная!F494</f>
        <v>0</v>
      </c>
      <c r="I481" s="48"/>
    </row>
    <row r="482" spans="1:9" s="41" customFormat="1">
      <c r="A482" s="86" t="s">
        <v>507</v>
      </c>
      <c r="B482" s="58" t="s">
        <v>474</v>
      </c>
      <c r="C482" s="87" t="s">
        <v>57</v>
      </c>
      <c r="D482" s="58"/>
      <c r="E482" s="57"/>
      <c r="F482" s="88">
        <f>F483+F486</f>
        <v>1147717.8999999997</v>
      </c>
      <c r="G482" s="88">
        <f>G483+G486</f>
        <v>1140561.9999999998</v>
      </c>
      <c r="H482" s="34">
        <f>F482-[1]ведомственная!F495</f>
        <v>-860</v>
      </c>
      <c r="I482" s="50"/>
    </row>
    <row r="483" spans="1:9" s="41" customFormat="1">
      <c r="A483" s="86" t="s">
        <v>110</v>
      </c>
      <c r="B483" s="69" t="s">
        <v>474</v>
      </c>
      <c r="C483" s="87" t="s">
        <v>57</v>
      </c>
      <c r="D483" s="58" t="s">
        <v>111</v>
      </c>
      <c r="E483" s="57"/>
      <c r="F483" s="88">
        <f>F484</f>
        <v>22735.4</v>
      </c>
      <c r="G483" s="88">
        <f>G484</f>
        <v>22735.4</v>
      </c>
      <c r="H483" s="34">
        <f>F483-[1]ведомственная!F496</f>
        <v>-860</v>
      </c>
      <c r="I483" s="48"/>
    </row>
    <row r="484" spans="1:9" s="41" customFormat="1">
      <c r="A484" s="86" t="s">
        <v>380</v>
      </c>
      <c r="B484" s="58" t="s">
        <v>474</v>
      </c>
      <c r="C484" s="87" t="s">
        <v>57</v>
      </c>
      <c r="D484" s="58" t="s">
        <v>381</v>
      </c>
      <c r="E484" s="57"/>
      <c r="F484" s="88">
        <f>F485</f>
        <v>22735.4</v>
      </c>
      <c r="G484" s="88">
        <f>G485</f>
        <v>22735.4</v>
      </c>
      <c r="H484" s="34">
        <f>F484-[1]ведомственная!F497</f>
        <v>-860</v>
      </c>
      <c r="I484" s="48"/>
    </row>
    <row r="485" spans="1:9" s="41" customFormat="1" ht="39" customHeight="1">
      <c r="A485" s="86" t="s">
        <v>172</v>
      </c>
      <c r="B485" s="58" t="s">
        <v>474</v>
      </c>
      <c r="C485" s="87" t="s">
        <v>57</v>
      </c>
      <c r="D485" s="58" t="s">
        <v>381</v>
      </c>
      <c r="E485" s="57">
        <v>600</v>
      </c>
      <c r="F485" s="88">
        <v>22735.4</v>
      </c>
      <c r="G485" s="88">
        <v>22735.4</v>
      </c>
      <c r="H485" s="34">
        <f>F485-[1]ведомственная!F498</f>
        <v>-860</v>
      </c>
      <c r="I485" s="51" t="s">
        <v>508</v>
      </c>
    </row>
    <row r="486" spans="1:9" s="41" customFormat="1" ht="30">
      <c r="A486" s="86" t="s">
        <v>476</v>
      </c>
      <c r="B486" s="58" t="s">
        <v>474</v>
      </c>
      <c r="C486" s="87" t="s">
        <v>57</v>
      </c>
      <c r="D486" s="58" t="s">
        <v>477</v>
      </c>
      <c r="E486" s="57"/>
      <c r="F486" s="55">
        <f>F487+F506</f>
        <v>1124982.4999999998</v>
      </c>
      <c r="G486" s="55">
        <f>G487+G506</f>
        <v>1117826.5999999999</v>
      </c>
      <c r="H486" s="34">
        <f>F486-[1]ведомственная!F499</f>
        <v>0</v>
      </c>
      <c r="I486" s="49"/>
    </row>
    <row r="487" spans="1:9" s="41" customFormat="1" ht="30">
      <c r="A487" s="93" t="s">
        <v>478</v>
      </c>
      <c r="B487" s="58" t="s">
        <v>474</v>
      </c>
      <c r="C487" s="87" t="s">
        <v>57</v>
      </c>
      <c r="D487" s="58" t="s">
        <v>479</v>
      </c>
      <c r="E487" s="57"/>
      <c r="F487" s="55">
        <f>F488+F499</f>
        <v>1123530.0999999999</v>
      </c>
      <c r="G487" s="55">
        <f>G488+G499</f>
        <v>1116432.0999999999</v>
      </c>
      <c r="H487" s="34">
        <f>F487-[1]ведомственная!F500</f>
        <v>0</v>
      </c>
      <c r="I487" s="49"/>
    </row>
    <row r="488" spans="1:9" s="41" customFormat="1" ht="45">
      <c r="A488" s="93" t="s">
        <v>480</v>
      </c>
      <c r="B488" s="58" t="s">
        <v>474</v>
      </c>
      <c r="C488" s="87" t="s">
        <v>57</v>
      </c>
      <c r="D488" s="58" t="s">
        <v>481</v>
      </c>
      <c r="E488" s="57"/>
      <c r="F488" s="55">
        <f>F489+F491+F493+F495+F497</f>
        <v>1023313.2</v>
      </c>
      <c r="G488" s="55">
        <f>G489+G491+G493+G495+G497</f>
        <v>1020816.2999999999</v>
      </c>
      <c r="H488" s="34">
        <f>F488-[1]ведомственная!F501</f>
        <v>0</v>
      </c>
      <c r="I488" s="49"/>
    </row>
    <row r="489" spans="1:9" s="41" customFormat="1" ht="45">
      <c r="A489" s="93" t="s">
        <v>157</v>
      </c>
      <c r="B489" s="58" t="s">
        <v>474</v>
      </c>
      <c r="C489" s="87" t="s">
        <v>57</v>
      </c>
      <c r="D489" s="58" t="s">
        <v>482</v>
      </c>
      <c r="E489" s="57"/>
      <c r="F489" s="88">
        <f>F490</f>
        <v>365048.5</v>
      </c>
      <c r="G489" s="88">
        <f>G490</f>
        <v>362756.5</v>
      </c>
      <c r="H489" s="34">
        <f>F489-[1]ведомственная!F502</f>
        <v>0</v>
      </c>
      <c r="I489" s="48"/>
    </row>
    <row r="490" spans="1:9" s="41" customFormat="1" ht="30">
      <c r="A490" s="86" t="s">
        <v>172</v>
      </c>
      <c r="B490" s="58" t="s">
        <v>474</v>
      </c>
      <c r="C490" s="87" t="s">
        <v>57</v>
      </c>
      <c r="D490" s="58" t="s">
        <v>482</v>
      </c>
      <c r="E490" s="57">
        <v>600</v>
      </c>
      <c r="F490" s="88">
        <v>365048.5</v>
      </c>
      <c r="G490" s="88">
        <v>362756.5</v>
      </c>
      <c r="H490" s="34">
        <f>F490-[1]ведомственная!F503</f>
        <v>0</v>
      </c>
      <c r="I490" s="48"/>
    </row>
    <row r="491" spans="1:9" s="41" customFormat="1" ht="45">
      <c r="A491" s="89" t="s">
        <v>509</v>
      </c>
      <c r="B491" s="58" t="s">
        <v>474</v>
      </c>
      <c r="C491" s="87" t="s">
        <v>57</v>
      </c>
      <c r="D491" s="66" t="s">
        <v>510</v>
      </c>
      <c r="E491" s="73"/>
      <c r="F491" s="88">
        <f>F492</f>
        <v>9622.1</v>
      </c>
      <c r="G491" s="88">
        <f>G492</f>
        <v>9519.6</v>
      </c>
      <c r="H491" s="34">
        <f>F491-[1]ведомственная!F504</f>
        <v>0</v>
      </c>
      <c r="I491" s="48"/>
    </row>
    <row r="492" spans="1:9" s="41" customFormat="1" ht="30">
      <c r="A492" s="86" t="s">
        <v>172</v>
      </c>
      <c r="B492" s="58" t="s">
        <v>474</v>
      </c>
      <c r="C492" s="87" t="s">
        <v>57</v>
      </c>
      <c r="D492" s="66" t="s">
        <v>510</v>
      </c>
      <c r="E492" s="65">
        <v>600</v>
      </c>
      <c r="F492" s="88">
        <v>9622.1</v>
      </c>
      <c r="G492" s="88">
        <v>9519.6</v>
      </c>
      <c r="H492" s="34">
        <f>F492-[1]ведомственная!F505</f>
        <v>0</v>
      </c>
      <c r="I492" s="48"/>
    </row>
    <row r="493" spans="1:9" s="41" customFormat="1" ht="30">
      <c r="A493" s="89" t="s">
        <v>511</v>
      </c>
      <c r="B493" s="58" t="s">
        <v>474</v>
      </c>
      <c r="C493" s="87" t="s">
        <v>57</v>
      </c>
      <c r="D493" s="66" t="s">
        <v>512</v>
      </c>
      <c r="E493" s="73"/>
      <c r="F493" s="88">
        <f>F494</f>
        <v>480</v>
      </c>
      <c r="G493" s="88">
        <f>G494</f>
        <v>480</v>
      </c>
      <c r="H493" s="34">
        <f>F493-[1]ведомственная!F506</f>
        <v>0</v>
      </c>
      <c r="I493" s="48"/>
    </row>
    <row r="494" spans="1:9" s="41" customFormat="1" ht="30">
      <c r="A494" s="86" t="s">
        <v>172</v>
      </c>
      <c r="B494" s="58" t="s">
        <v>474</v>
      </c>
      <c r="C494" s="87" t="s">
        <v>57</v>
      </c>
      <c r="D494" s="66" t="s">
        <v>512</v>
      </c>
      <c r="E494" s="65">
        <v>600</v>
      </c>
      <c r="F494" s="88">
        <v>480</v>
      </c>
      <c r="G494" s="88">
        <v>480</v>
      </c>
      <c r="H494" s="34">
        <f>F494-[1]ведомственная!F507</f>
        <v>0</v>
      </c>
      <c r="I494" s="48"/>
    </row>
    <row r="495" spans="1:9" s="41" customFormat="1" ht="60">
      <c r="A495" s="89" t="s">
        <v>513</v>
      </c>
      <c r="B495" s="58" t="s">
        <v>474</v>
      </c>
      <c r="C495" s="87" t="s">
        <v>57</v>
      </c>
      <c r="D495" s="66" t="s">
        <v>514</v>
      </c>
      <c r="E495" s="73"/>
      <c r="F495" s="88">
        <f>F496</f>
        <v>7738.4</v>
      </c>
      <c r="G495" s="88">
        <f>G496</f>
        <v>7636</v>
      </c>
      <c r="H495" s="34">
        <f>F495-[1]ведомственная!F508</f>
        <v>0</v>
      </c>
      <c r="I495" s="48"/>
    </row>
    <row r="496" spans="1:9" s="41" customFormat="1" ht="30">
      <c r="A496" s="86" t="s">
        <v>172</v>
      </c>
      <c r="B496" s="58" t="s">
        <v>474</v>
      </c>
      <c r="C496" s="87" t="s">
        <v>57</v>
      </c>
      <c r="D496" s="66" t="s">
        <v>514</v>
      </c>
      <c r="E496" s="65">
        <v>600</v>
      </c>
      <c r="F496" s="88">
        <v>7738.4</v>
      </c>
      <c r="G496" s="88">
        <v>7636</v>
      </c>
      <c r="H496" s="34">
        <f>F496-[1]ведомственная!F509</f>
        <v>0</v>
      </c>
      <c r="I496" s="48"/>
    </row>
    <row r="497" spans="1:9" s="41" customFormat="1" ht="165">
      <c r="A497" s="86" t="s">
        <v>515</v>
      </c>
      <c r="B497" s="58" t="s">
        <v>474</v>
      </c>
      <c r="C497" s="87" t="s">
        <v>57</v>
      </c>
      <c r="D497" s="58" t="s">
        <v>516</v>
      </c>
      <c r="E497" s="58"/>
      <c r="F497" s="88">
        <f>F498</f>
        <v>640424.19999999995</v>
      </c>
      <c r="G497" s="88">
        <f>G498</f>
        <v>640424.19999999995</v>
      </c>
      <c r="H497" s="34">
        <f>F497-[1]ведомственная!F510</f>
        <v>0</v>
      </c>
      <c r="I497" s="48"/>
    </row>
    <row r="498" spans="1:9" s="41" customFormat="1" ht="30">
      <c r="A498" s="86" t="s">
        <v>172</v>
      </c>
      <c r="B498" s="58" t="s">
        <v>474</v>
      </c>
      <c r="C498" s="87" t="s">
        <v>57</v>
      </c>
      <c r="D498" s="58" t="s">
        <v>516</v>
      </c>
      <c r="E498" s="58" t="s">
        <v>485</v>
      </c>
      <c r="F498" s="88">
        <v>640424.19999999995</v>
      </c>
      <c r="G498" s="88">
        <v>640424.19999999995</v>
      </c>
      <c r="H498" s="34">
        <f>F498-[1]ведомственная!F511</f>
        <v>0</v>
      </c>
      <c r="I498" s="48"/>
    </row>
    <row r="499" spans="1:9" s="41" customFormat="1" ht="30">
      <c r="A499" s="86" t="s">
        <v>486</v>
      </c>
      <c r="B499" s="58" t="s">
        <v>474</v>
      </c>
      <c r="C499" s="87" t="s">
        <v>57</v>
      </c>
      <c r="D499" s="58" t="s">
        <v>487</v>
      </c>
      <c r="E499" s="58"/>
      <c r="F499" s="55">
        <f>F500+F502+F504</f>
        <v>100216.9</v>
      </c>
      <c r="G499" s="55">
        <f>G500+G502+G504</f>
        <v>95615.8</v>
      </c>
      <c r="H499" s="34">
        <f>F499-[1]ведомственная!F512</f>
        <v>0</v>
      </c>
      <c r="I499" s="49"/>
    </row>
    <row r="500" spans="1:9" s="41" customFormat="1" ht="30">
      <c r="A500" s="92" t="s">
        <v>517</v>
      </c>
      <c r="B500" s="58" t="s">
        <v>474</v>
      </c>
      <c r="C500" s="87" t="s">
        <v>57</v>
      </c>
      <c r="D500" s="58" t="s">
        <v>489</v>
      </c>
      <c r="E500" s="58"/>
      <c r="F500" s="88">
        <f>F501</f>
        <v>43916.9</v>
      </c>
      <c r="G500" s="88">
        <f>G501</f>
        <v>39315.800000000003</v>
      </c>
      <c r="H500" s="34">
        <f>F500-[1]ведомственная!F513</f>
        <v>0</v>
      </c>
      <c r="I500" s="48"/>
    </row>
    <row r="501" spans="1:9" s="41" customFormat="1" ht="30">
      <c r="A501" s="86" t="s">
        <v>172</v>
      </c>
      <c r="B501" s="58" t="s">
        <v>474</v>
      </c>
      <c r="C501" s="87" t="s">
        <v>57</v>
      </c>
      <c r="D501" s="58" t="s">
        <v>489</v>
      </c>
      <c r="E501" s="58" t="s">
        <v>485</v>
      </c>
      <c r="F501" s="88">
        <v>43916.9</v>
      </c>
      <c r="G501" s="88">
        <v>39315.800000000003</v>
      </c>
      <c r="H501" s="34">
        <f>F501-[1]ведомственная!F514</f>
        <v>0</v>
      </c>
      <c r="I501" s="48"/>
    </row>
    <row r="502" spans="1:9" s="41" customFormat="1" ht="45">
      <c r="A502" s="113" t="s">
        <v>518</v>
      </c>
      <c r="B502" s="58" t="s">
        <v>474</v>
      </c>
      <c r="C502" s="87" t="s">
        <v>57</v>
      </c>
      <c r="D502" s="56" t="s">
        <v>519</v>
      </c>
      <c r="E502" s="57"/>
      <c r="F502" s="88">
        <f>F503</f>
        <v>36300</v>
      </c>
      <c r="G502" s="88">
        <f>G503</f>
        <v>36300</v>
      </c>
      <c r="H502" s="34">
        <f>F502-[1]ведомственная!F515</f>
        <v>0</v>
      </c>
      <c r="I502" s="48"/>
    </row>
    <row r="503" spans="1:9" s="41" customFormat="1" ht="45">
      <c r="A503" s="113" t="s">
        <v>161</v>
      </c>
      <c r="B503" s="58" t="s">
        <v>474</v>
      </c>
      <c r="C503" s="87" t="s">
        <v>57</v>
      </c>
      <c r="D503" s="56" t="s">
        <v>519</v>
      </c>
      <c r="E503" s="57">
        <v>400</v>
      </c>
      <c r="F503" s="88">
        <v>36300</v>
      </c>
      <c r="G503" s="88">
        <v>36300</v>
      </c>
      <c r="H503" s="34">
        <f>F503-[1]ведомственная!F516</f>
        <v>0</v>
      </c>
      <c r="I503" s="48"/>
    </row>
    <row r="504" spans="1:9" s="41" customFormat="1">
      <c r="A504" s="113" t="s">
        <v>520</v>
      </c>
      <c r="B504" s="58" t="s">
        <v>474</v>
      </c>
      <c r="C504" s="87" t="s">
        <v>57</v>
      </c>
      <c r="D504" s="56" t="s">
        <v>521</v>
      </c>
      <c r="E504" s="57"/>
      <c r="F504" s="88">
        <f>F505</f>
        <v>20000</v>
      </c>
      <c r="G504" s="88">
        <f>G505</f>
        <v>20000</v>
      </c>
      <c r="H504" s="34">
        <f>F504-[1]ведомственная!F517</f>
        <v>0</v>
      </c>
      <c r="I504" s="48"/>
    </row>
    <row r="505" spans="1:9" s="41" customFormat="1" ht="30">
      <c r="A505" s="86" t="s">
        <v>172</v>
      </c>
      <c r="B505" s="58" t="s">
        <v>474</v>
      </c>
      <c r="C505" s="87" t="s">
        <v>57</v>
      </c>
      <c r="D505" s="56" t="s">
        <v>521</v>
      </c>
      <c r="E505" s="57">
        <v>600</v>
      </c>
      <c r="F505" s="88">
        <v>20000</v>
      </c>
      <c r="G505" s="88">
        <v>20000</v>
      </c>
      <c r="H505" s="34">
        <f>F505-[1]ведомственная!F518</f>
        <v>0</v>
      </c>
      <c r="I505" s="48"/>
    </row>
    <row r="506" spans="1:9" s="41" customFormat="1" ht="60">
      <c r="A506" s="118" t="s">
        <v>499</v>
      </c>
      <c r="B506" s="66" t="s">
        <v>474</v>
      </c>
      <c r="C506" s="90" t="s">
        <v>57</v>
      </c>
      <c r="D506" s="66" t="s">
        <v>500</v>
      </c>
      <c r="E506" s="65"/>
      <c r="F506" s="55">
        <f>F507</f>
        <v>1452.4</v>
      </c>
      <c r="G506" s="55">
        <f>G507</f>
        <v>1394.5</v>
      </c>
      <c r="H506" s="34">
        <f>F506-[1]ведомственная!F519</f>
        <v>0</v>
      </c>
      <c r="I506" s="49"/>
    </row>
    <row r="507" spans="1:9" s="41" customFormat="1" ht="45">
      <c r="A507" s="119" t="s">
        <v>501</v>
      </c>
      <c r="B507" s="66" t="s">
        <v>474</v>
      </c>
      <c r="C507" s="90" t="s">
        <v>57</v>
      </c>
      <c r="D507" s="66" t="s">
        <v>502</v>
      </c>
      <c r="E507" s="65"/>
      <c r="F507" s="55">
        <f>F508+F511</f>
        <v>1452.4</v>
      </c>
      <c r="G507" s="55">
        <f>G508+G511</f>
        <v>1394.5</v>
      </c>
      <c r="H507" s="34">
        <f>F507-[1]ведомственная!F520</f>
        <v>0</v>
      </c>
      <c r="I507" s="49"/>
    </row>
    <row r="508" spans="1:9" s="41" customFormat="1" ht="30">
      <c r="A508" s="91" t="s">
        <v>503</v>
      </c>
      <c r="B508" s="66" t="s">
        <v>474</v>
      </c>
      <c r="C508" s="90" t="s">
        <v>57</v>
      </c>
      <c r="D508" s="66" t="s">
        <v>522</v>
      </c>
      <c r="E508" s="65"/>
      <c r="F508" s="88">
        <f>F509+F510</f>
        <v>451.1</v>
      </c>
      <c r="G508" s="88">
        <f>G509+G510</f>
        <v>451.2</v>
      </c>
      <c r="H508" s="34">
        <f>F508-[1]ведомственная!F521</f>
        <v>0</v>
      </c>
      <c r="I508" s="48"/>
    </row>
    <row r="509" spans="1:9" s="41" customFormat="1">
      <c r="A509" s="86" t="s">
        <v>127</v>
      </c>
      <c r="B509" s="66" t="s">
        <v>474</v>
      </c>
      <c r="C509" s="90" t="s">
        <v>57</v>
      </c>
      <c r="D509" s="66" t="s">
        <v>522</v>
      </c>
      <c r="E509" s="65">
        <v>300</v>
      </c>
      <c r="F509" s="88">
        <v>15</v>
      </c>
      <c r="G509" s="88">
        <v>15</v>
      </c>
      <c r="H509" s="34">
        <f>F509-[1]ведомственная!F522</f>
        <v>0</v>
      </c>
      <c r="I509" s="48"/>
    </row>
    <row r="510" spans="1:9" s="41" customFormat="1" ht="30">
      <c r="A510" s="86" t="s">
        <v>172</v>
      </c>
      <c r="B510" s="66" t="s">
        <v>474</v>
      </c>
      <c r="C510" s="90" t="s">
        <v>57</v>
      </c>
      <c r="D510" s="66" t="s">
        <v>522</v>
      </c>
      <c r="E510" s="65">
        <v>600</v>
      </c>
      <c r="F510" s="88">
        <v>436.1</v>
      </c>
      <c r="G510" s="88">
        <v>436.2</v>
      </c>
      <c r="H510" s="34">
        <f>F510-[1]ведомственная!F523</f>
        <v>0</v>
      </c>
      <c r="I510" s="48"/>
    </row>
    <row r="511" spans="1:9" s="41" customFormat="1" ht="30">
      <c r="A511" s="89" t="s">
        <v>505</v>
      </c>
      <c r="B511" s="66" t="s">
        <v>474</v>
      </c>
      <c r="C511" s="90" t="s">
        <v>57</v>
      </c>
      <c r="D511" s="66" t="s">
        <v>506</v>
      </c>
      <c r="E511" s="65"/>
      <c r="F511" s="88">
        <f>F512</f>
        <v>1001.3</v>
      </c>
      <c r="G511" s="88">
        <f>G512</f>
        <v>943.3</v>
      </c>
      <c r="H511" s="34">
        <f>F511-[1]ведомственная!F524</f>
        <v>0</v>
      </c>
      <c r="I511" s="48"/>
    </row>
    <row r="512" spans="1:9" s="41" customFormat="1" ht="30">
      <c r="A512" s="86" t="s">
        <v>172</v>
      </c>
      <c r="B512" s="66" t="s">
        <v>474</v>
      </c>
      <c r="C512" s="90" t="s">
        <v>57</v>
      </c>
      <c r="D512" s="66" t="s">
        <v>506</v>
      </c>
      <c r="E512" s="65">
        <v>600</v>
      </c>
      <c r="F512" s="88">
        <v>1001.3</v>
      </c>
      <c r="G512" s="88">
        <v>943.3</v>
      </c>
      <c r="H512" s="34">
        <f>F512-[1]ведомственная!F525</f>
        <v>0</v>
      </c>
      <c r="I512" s="48"/>
    </row>
    <row r="513" spans="1:9" s="41" customFormat="1">
      <c r="A513" s="86" t="s">
        <v>323</v>
      </c>
      <c r="B513" s="58" t="s">
        <v>474</v>
      </c>
      <c r="C513" s="87" t="s">
        <v>59</v>
      </c>
      <c r="D513" s="58"/>
      <c r="E513" s="57"/>
      <c r="F513" s="88">
        <f t="shared" ref="F513:G515" si="25">F514</f>
        <v>13722.2</v>
      </c>
      <c r="G513" s="88">
        <f t="shared" si="25"/>
        <v>13691.4</v>
      </c>
      <c r="H513" s="34">
        <f>F513-[1]ведомственная!F526</f>
        <v>0</v>
      </c>
      <c r="I513" s="48"/>
    </row>
    <row r="514" spans="1:9" s="41" customFormat="1" ht="30">
      <c r="A514" s="86" t="s">
        <v>476</v>
      </c>
      <c r="B514" s="58" t="s">
        <v>474</v>
      </c>
      <c r="C514" s="87" t="s">
        <v>59</v>
      </c>
      <c r="D514" s="58" t="s">
        <v>477</v>
      </c>
      <c r="E514" s="57"/>
      <c r="F514" s="88">
        <f t="shared" si="25"/>
        <v>13722.2</v>
      </c>
      <c r="G514" s="88">
        <f t="shared" si="25"/>
        <v>13691.4</v>
      </c>
      <c r="H514" s="34">
        <f>F514-[1]ведомственная!F527</f>
        <v>0</v>
      </c>
      <c r="I514" s="48"/>
    </row>
    <row r="515" spans="1:9" s="41" customFormat="1">
      <c r="A515" s="93" t="s">
        <v>523</v>
      </c>
      <c r="B515" s="58" t="s">
        <v>474</v>
      </c>
      <c r="C515" s="87" t="s">
        <v>59</v>
      </c>
      <c r="D515" s="58" t="s">
        <v>524</v>
      </c>
      <c r="E515" s="57"/>
      <c r="F515" s="88">
        <f t="shared" si="25"/>
        <v>13722.2</v>
      </c>
      <c r="G515" s="88">
        <f t="shared" si="25"/>
        <v>13691.4</v>
      </c>
      <c r="H515" s="34">
        <f>F515-[1]ведомственная!F528</f>
        <v>0</v>
      </c>
      <c r="I515" s="48"/>
    </row>
    <row r="516" spans="1:9" s="41" customFormat="1" ht="30">
      <c r="A516" s="91" t="s">
        <v>525</v>
      </c>
      <c r="B516" s="66" t="s">
        <v>474</v>
      </c>
      <c r="C516" s="90" t="s">
        <v>59</v>
      </c>
      <c r="D516" s="66" t="s">
        <v>526</v>
      </c>
      <c r="E516" s="57"/>
      <c r="F516" s="88">
        <f>F517+F519+F523</f>
        <v>13722.2</v>
      </c>
      <c r="G516" s="88">
        <f>G517+G519+G523</f>
        <v>13691.4</v>
      </c>
      <c r="H516" s="34">
        <f>F516-[1]ведомственная!F529</f>
        <v>0</v>
      </c>
      <c r="I516" s="48"/>
    </row>
    <row r="517" spans="1:9" s="41" customFormat="1" ht="30">
      <c r="A517" s="93" t="s">
        <v>527</v>
      </c>
      <c r="B517" s="58" t="s">
        <v>474</v>
      </c>
      <c r="C517" s="87" t="s">
        <v>59</v>
      </c>
      <c r="D517" s="58" t="s">
        <v>528</v>
      </c>
      <c r="E517" s="57"/>
      <c r="F517" s="88">
        <f>F518</f>
        <v>1000</v>
      </c>
      <c r="G517" s="88">
        <f>G518</f>
        <v>999.7</v>
      </c>
      <c r="H517" s="34">
        <f>F517-[1]ведомственная!F530</f>
        <v>0</v>
      </c>
      <c r="I517" s="48"/>
    </row>
    <row r="518" spans="1:9" s="41" customFormat="1" ht="30">
      <c r="A518" s="86" t="s">
        <v>172</v>
      </c>
      <c r="B518" s="58" t="s">
        <v>474</v>
      </c>
      <c r="C518" s="87" t="s">
        <v>59</v>
      </c>
      <c r="D518" s="58" t="s">
        <v>528</v>
      </c>
      <c r="E518" s="57">
        <v>600</v>
      </c>
      <c r="F518" s="88">
        <v>1000</v>
      </c>
      <c r="G518" s="88">
        <v>999.7</v>
      </c>
      <c r="H518" s="34">
        <f>F518-[1]ведомственная!F531</f>
        <v>0</v>
      </c>
      <c r="I518" s="48"/>
    </row>
    <row r="519" spans="1:9" s="41" customFormat="1" ht="45">
      <c r="A519" s="86" t="s">
        <v>529</v>
      </c>
      <c r="B519" s="58" t="s">
        <v>474</v>
      </c>
      <c r="C519" s="87" t="s">
        <v>59</v>
      </c>
      <c r="D519" s="58" t="s">
        <v>530</v>
      </c>
      <c r="E519" s="57"/>
      <c r="F519" s="88">
        <f>F520+F521+F522</f>
        <v>5905.9</v>
      </c>
      <c r="G519" s="88">
        <f>G520+G521+G522</f>
        <v>5905.9</v>
      </c>
      <c r="H519" s="34">
        <f>F519-[1]ведомственная!F532</f>
        <v>0</v>
      </c>
      <c r="I519" s="48"/>
    </row>
    <row r="520" spans="1:9" s="41" customFormat="1" ht="30">
      <c r="A520" s="86" t="s">
        <v>121</v>
      </c>
      <c r="B520" s="58" t="s">
        <v>474</v>
      </c>
      <c r="C520" s="87" t="s">
        <v>59</v>
      </c>
      <c r="D520" s="58" t="s">
        <v>530</v>
      </c>
      <c r="E520" s="57">
        <v>200</v>
      </c>
      <c r="F520" s="88">
        <v>5</v>
      </c>
      <c r="G520" s="88">
        <v>5</v>
      </c>
      <c r="H520" s="34">
        <f>F520-[1]ведомственная!F533</f>
        <v>0</v>
      </c>
      <c r="I520" s="48"/>
    </row>
    <row r="521" spans="1:9" s="41" customFormat="1">
      <c r="A521" s="86" t="s">
        <v>127</v>
      </c>
      <c r="B521" s="58" t="s">
        <v>474</v>
      </c>
      <c r="C521" s="87" t="s">
        <v>59</v>
      </c>
      <c r="D521" s="58" t="s">
        <v>530</v>
      </c>
      <c r="E521" s="57">
        <v>300</v>
      </c>
      <c r="F521" s="88">
        <v>893.5</v>
      </c>
      <c r="G521" s="88">
        <v>893.5</v>
      </c>
      <c r="H521" s="34">
        <f>F521-[1]ведомственная!F534</f>
        <v>0</v>
      </c>
      <c r="I521" s="48"/>
    </row>
    <row r="522" spans="1:9" s="41" customFormat="1" ht="30">
      <c r="A522" s="86" t="s">
        <v>172</v>
      </c>
      <c r="B522" s="58" t="s">
        <v>474</v>
      </c>
      <c r="C522" s="87" t="s">
        <v>59</v>
      </c>
      <c r="D522" s="58" t="s">
        <v>530</v>
      </c>
      <c r="E522" s="57">
        <v>600</v>
      </c>
      <c r="F522" s="88">
        <v>5007.3999999999996</v>
      </c>
      <c r="G522" s="88">
        <v>5007.3999999999996</v>
      </c>
      <c r="H522" s="34">
        <f>F522-[1]ведомственная!F535</f>
        <v>0</v>
      </c>
      <c r="I522" s="48"/>
    </row>
    <row r="523" spans="1:9" s="41" customFormat="1" ht="89.25" customHeight="1">
      <c r="A523" s="86" t="s">
        <v>531</v>
      </c>
      <c r="B523" s="58" t="s">
        <v>474</v>
      </c>
      <c r="C523" s="87" t="s">
        <v>59</v>
      </c>
      <c r="D523" s="56" t="s">
        <v>532</v>
      </c>
      <c r="E523" s="57"/>
      <c r="F523" s="88">
        <f>F524+F525+F526</f>
        <v>6816.3</v>
      </c>
      <c r="G523" s="88">
        <f>G524+G525+G526</f>
        <v>6785.8</v>
      </c>
      <c r="H523" s="34">
        <f>F523-[1]ведомственная!F536</f>
        <v>0</v>
      </c>
      <c r="I523" s="48"/>
    </row>
    <row r="524" spans="1:9" s="41" customFormat="1" ht="30">
      <c r="A524" s="86" t="s">
        <v>121</v>
      </c>
      <c r="B524" s="58" t="s">
        <v>474</v>
      </c>
      <c r="C524" s="87" t="s">
        <v>59</v>
      </c>
      <c r="D524" s="56" t="s">
        <v>532</v>
      </c>
      <c r="E524" s="57">
        <v>200</v>
      </c>
      <c r="F524" s="88">
        <v>3</v>
      </c>
      <c r="G524" s="88">
        <v>3</v>
      </c>
      <c r="H524" s="34">
        <f>F524-[1]ведомственная!F537</f>
        <v>0</v>
      </c>
      <c r="I524" s="48"/>
    </row>
    <row r="525" spans="1:9" s="41" customFormat="1">
      <c r="A525" s="86" t="s">
        <v>127</v>
      </c>
      <c r="B525" s="58" t="s">
        <v>474</v>
      </c>
      <c r="C525" s="87" t="s">
        <v>59</v>
      </c>
      <c r="D525" s="56" t="s">
        <v>532</v>
      </c>
      <c r="E525" s="57">
        <v>300</v>
      </c>
      <c r="F525" s="88">
        <v>785.5</v>
      </c>
      <c r="G525" s="88">
        <v>762.3</v>
      </c>
      <c r="H525" s="34">
        <f>F525-[1]ведомственная!F538</f>
        <v>0</v>
      </c>
      <c r="I525" s="48"/>
    </row>
    <row r="526" spans="1:9" s="41" customFormat="1" ht="30">
      <c r="A526" s="86" t="s">
        <v>172</v>
      </c>
      <c r="B526" s="58" t="s">
        <v>474</v>
      </c>
      <c r="C526" s="87" t="s">
        <v>59</v>
      </c>
      <c r="D526" s="56" t="s">
        <v>532</v>
      </c>
      <c r="E526" s="57">
        <v>600</v>
      </c>
      <c r="F526" s="88">
        <v>6027.8</v>
      </c>
      <c r="G526" s="88">
        <v>6020.5</v>
      </c>
      <c r="H526" s="34">
        <f>F526-[1]ведомственная!F539</f>
        <v>0</v>
      </c>
      <c r="I526" s="48"/>
    </row>
    <row r="527" spans="1:9" s="41" customFormat="1">
      <c r="A527" s="86" t="s">
        <v>62</v>
      </c>
      <c r="B527" s="58" t="s">
        <v>474</v>
      </c>
      <c r="C527" s="87" t="s">
        <v>61</v>
      </c>
      <c r="D527" s="56"/>
      <c r="E527" s="57"/>
      <c r="F527" s="88">
        <f>F528</f>
        <v>71277.2</v>
      </c>
      <c r="G527" s="88">
        <f>G528</f>
        <v>70837.100000000006</v>
      </c>
      <c r="H527" s="34">
        <f>F527-[1]ведомственная!F540</f>
        <v>0</v>
      </c>
      <c r="I527" s="48"/>
    </row>
    <row r="528" spans="1:9" s="41" customFormat="1" ht="30">
      <c r="A528" s="86" t="s">
        <v>476</v>
      </c>
      <c r="B528" s="58" t="s">
        <v>474</v>
      </c>
      <c r="C528" s="87" t="s">
        <v>61</v>
      </c>
      <c r="D528" s="58" t="s">
        <v>477</v>
      </c>
      <c r="E528" s="57"/>
      <c r="F528" s="88">
        <f>F529+F534</f>
        <v>71277.2</v>
      </c>
      <c r="G528" s="88">
        <f>G529+G534</f>
        <v>70837.100000000006</v>
      </c>
      <c r="H528" s="34">
        <f>F528-[1]ведомственная!F541</f>
        <v>0</v>
      </c>
      <c r="I528" s="48"/>
    </row>
    <row r="529" spans="1:9" s="41" customFormat="1">
      <c r="A529" s="93" t="s">
        <v>523</v>
      </c>
      <c r="B529" s="58" t="s">
        <v>474</v>
      </c>
      <c r="C529" s="87" t="s">
        <v>61</v>
      </c>
      <c r="D529" s="66" t="s">
        <v>524</v>
      </c>
      <c r="E529" s="57"/>
      <c r="F529" s="88">
        <f>F530</f>
        <v>6386.8</v>
      </c>
      <c r="G529" s="88">
        <f>G530</f>
        <v>5989.5999999999995</v>
      </c>
      <c r="H529" s="34">
        <f>F529-[1]ведомственная!F542</f>
        <v>0</v>
      </c>
      <c r="I529" s="48"/>
    </row>
    <row r="530" spans="1:9" s="41" customFormat="1" ht="45">
      <c r="A530" s="91" t="s">
        <v>533</v>
      </c>
      <c r="B530" s="58" t="s">
        <v>474</v>
      </c>
      <c r="C530" s="87" t="s">
        <v>61</v>
      </c>
      <c r="D530" s="66" t="s">
        <v>534</v>
      </c>
      <c r="E530" s="57"/>
      <c r="F530" s="88">
        <f>F531</f>
        <v>6386.8</v>
      </c>
      <c r="G530" s="88">
        <f>G531</f>
        <v>5989.5999999999995</v>
      </c>
      <c r="H530" s="34">
        <f>F530-[1]ведомственная!F543</f>
        <v>0</v>
      </c>
      <c r="I530" s="48"/>
    </row>
    <row r="531" spans="1:9" s="41" customFormat="1" ht="105">
      <c r="A531" s="86" t="s">
        <v>535</v>
      </c>
      <c r="B531" s="58" t="s">
        <v>474</v>
      </c>
      <c r="C531" s="87" t="s">
        <v>61</v>
      </c>
      <c r="D531" s="66" t="s">
        <v>536</v>
      </c>
      <c r="E531" s="57"/>
      <c r="F531" s="88">
        <f>F532+F533</f>
        <v>6386.8</v>
      </c>
      <c r="G531" s="88">
        <f>G532+G533</f>
        <v>5989.5999999999995</v>
      </c>
      <c r="H531" s="34">
        <f>F531-[1]ведомственная!F544</f>
        <v>0</v>
      </c>
      <c r="I531" s="48"/>
    </row>
    <row r="532" spans="1:9" s="41" customFormat="1" ht="75">
      <c r="A532" s="86" t="s">
        <v>114</v>
      </c>
      <c r="B532" s="58" t="s">
        <v>474</v>
      </c>
      <c r="C532" s="87" t="s">
        <v>61</v>
      </c>
      <c r="D532" s="66" t="s">
        <v>536</v>
      </c>
      <c r="E532" s="65">
        <v>100</v>
      </c>
      <c r="F532" s="88">
        <v>5868</v>
      </c>
      <c r="G532" s="88">
        <v>5593.2</v>
      </c>
      <c r="H532" s="34">
        <f>F532-[1]ведомственная!F545</f>
        <v>0</v>
      </c>
      <c r="I532" s="48"/>
    </row>
    <row r="533" spans="1:9" s="41" customFormat="1" ht="30">
      <c r="A533" s="86" t="s">
        <v>121</v>
      </c>
      <c r="B533" s="58" t="s">
        <v>474</v>
      </c>
      <c r="C533" s="87" t="s">
        <v>61</v>
      </c>
      <c r="D533" s="66" t="s">
        <v>536</v>
      </c>
      <c r="E533" s="65">
        <v>200</v>
      </c>
      <c r="F533" s="88">
        <v>518.79999999999995</v>
      </c>
      <c r="G533" s="88">
        <v>396.4</v>
      </c>
      <c r="H533" s="34">
        <f>F533-[1]ведомственная!F546</f>
        <v>0</v>
      </c>
      <c r="I533" s="48"/>
    </row>
    <row r="534" spans="1:9" s="41" customFormat="1" ht="60">
      <c r="A534" s="86" t="s">
        <v>537</v>
      </c>
      <c r="B534" s="58" t="s">
        <v>474</v>
      </c>
      <c r="C534" s="87" t="s">
        <v>61</v>
      </c>
      <c r="D534" s="66" t="s">
        <v>500</v>
      </c>
      <c r="E534" s="57"/>
      <c r="F534" s="55">
        <f>F535</f>
        <v>64890.399999999994</v>
      </c>
      <c r="G534" s="55">
        <f>G535</f>
        <v>64847.5</v>
      </c>
      <c r="H534" s="34">
        <f>F534-[1]ведомственная!F547</f>
        <v>0</v>
      </c>
      <c r="I534" s="49"/>
    </row>
    <row r="535" spans="1:9" s="41" customFormat="1" ht="30">
      <c r="A535" s="86" t="s">
        <v>538</v>
      </c>
      <c r="B535" s="58" t="s">
        <v>474</v>
      </c>
      <c r="C535" s="87" t="s">
        <v>61</v>
      </c>
      <c r="D535" s="66" t="s">
        <v>539</v>
      </c>
      <c r="E535" s="57"/>
      <c r="F535" s="55">
        <f>F536+F540</f>
        <v>64890.399999999994</v>
      </c>
      <c r="G535" s="55">
        <f>G536+G540</f>
        <v>64847.5</v>
      </c>
      <c r="H535" s="34">
        <f>F535-[1]ведомственная!F548</f>
        <v>0</v>
      </c>
      <c r="I535" s="49"/>
    </row>
    <row r="536" spans="1:9" s="41" customFormat="1" ht="45">
      <c r="A536" s="93" t="s">
        <v>139</v>
      </c>
      <c r="B536" s="58" t="s">
        <v>474</v>
      </c>
      <c r="C536" s="87" t="s">
        <v>61</v>
      </c>
      <c r="D536" s="56" t="s">
        <v>540</v>
      </c>
      <c r="E536" s="57"/>
      <c r="F536" s="88">
        <f>F537+F538+F539</f>
        <v>20012.600000000002</v>
      </c>
      <c r="G536" s="88">
        <f>G537+G538+G539</f>
        <v>19974.2</v>
      </c>
      <c r="H536" s="34">
        <f>F536-[1]ведомственная!F549</f>
        <v>0</v>
      </c>
      <c r="I536" s="48"/>
    </row>
    <row r="537" spans="1:9" s="41" customFormat="1" ht="75">
      <c r="A537" s="86" t="s">
        <v>114</v>
      </c>
      <c r="B537" s="58" t="s">
        <v>474</v>
      </c>
      <c r="C537" s="87" t="s">
        <v>61</v>
      </c>
      <c r="D537" s="56" t="s">
        <v>540</v>
      </c>
      <c r="E537" s="57">
        <v>100</v>
      </c>
      <c r="F537" s="88">
        <v>18928.2</v>
      </c>
      <c r="G537" s="88">
        <v>18914</v>
      </c>
      <c r="H537" s="34">
        <f>F537-[1]ведомственная!F550</f>
        <v>0</v>
      </c>
      <c r="I537" s="48"/>
    </row>
    <row r="538" spans="1:9" s="41" customFormat="1" ht="30">
      <c r="A538" s="86" t="s">
        <v>121</v>
      </c>
      <c r="B538" s="58" t="s">
        <v>474</v>
      </c>
      <c r="C538" s="87" t="s">
        <v>61</v>
      </c>
      <c r="D538" s="56" t="s">
        <v>540</v>
      </c>
      <c r="E538" s="57">
        <v>200</v>
      </c>
      <c r="F538" s="88">
        <v>1075.2</v>
      </c>
      <c r="G538" s="88">
        <v>1051.2</v>
      </c>
      <c r="H538" s="34">
        <f>F538-[1]ведомственная!F551</f>
        <v>0</v>
      </c>
      <c r="I538" s="48"/>
    </row>
    <row r="539" spans="1:9" s="41" customFormat="1">
      <c r="A539" s="93" t="s">
        <v>122</v>
      </c>
      <c r="B539" s="58" t="s">
        <v>474</v>
      </c>
      <c r="C539" s="87" t="s">
        <v>61</v>
      </c>
      <c r="D539" s="56" t="s">
        <v>540</v>
      </c>
      <c r="E539" s="57">
        <v>800</v>
      </c>
      <c r="F539" s="88">
        <v>9.1999999999999993</v>
      </c>
      <c r="G539" s="88">
        <v>9</v>
      </c>
      <c r="H539" s="34">
        <f>F539-[1]ведомственная!F552</f>
        <v>0</v>
      </c>
      <c r="I539" s="48"/>
    </row>
    <row r="540" spans="1:9" s="41" customFormat="1" ht="45">
      <c r="A540" s="93" t="s">
        <v>157</v>
      </c>
      <c r="B540" s="58" t="s">
        <v>474</v>
      </c>
      <c r="C540" s="87" t="s">
        <v>61</v>
      </c>
      <c r="D540" s="56" t="s">
        <v>541</v>
      </c>
      <c r="E540" s="57"/>
      <c r="F540" s="88">
        <f>F541+F542+F543+F544</f>
        <v>44877.799999999996</v>
      </c>
      <c r="G540" s="88">
        <f>G541+G542+G543+G544</f>
        <v>44873.299999999996</v>
      </c>
      <c r="H540" s="34">
        <f>F540-[1]ведомственная!F553</f>
        <v>0</v>
      </c>
      <c r="I540" s="48"/>
    </row>
    <row r="541" spans="1:9" s="41" customFormat="1" ht="75">
      <c r="A541" s="86" t="s">
        <v>114</v>
      </c>
      <c r="B541" s="58" t="s">
        <v>474</v>
      </c>
      <c r="C541" s="87" t="s">
        <v>61</v>
      </c>
      <c r="D541" s="56" t="s">
        <v>541</v>
      </c>
      <c r="E541" s="57">
        <v>100</v>
      </c>
      <c r="F541" s="88">
        <v>38044.5</v>
      </c>
      <c r="G541" s="88">
        <v>38044.5</v>
      </c>
      <c r="H541" s="34">
        <f>F541-[1]ведомственная!F554</f>
        <v>0</v>
      </c>
      <c r="I541" s="48"/>
    </row>
    <row r="542" spans="1:9" s="41" customFormat="1" ht="30">
      <c r="A542" s="86" t="s">
        <v>121</v>
      </c>
      <c r="B542" s="58" t="s">
        <v>474</v>
      </c>
      <c r="C542" s="87" t="s">
        <v>61</v>
      </c>
      <c r="D542" s="56" t="s">
        <v>541</v>
      </c>
      <c r="E542" s="57">
        <v>200</v>
      </c>
      <c r="F542" s="88">
        <v>2100.1</v>
      </c>
      <c r="G542" s="88">
        <v>2095.6</v>
      </c>
      <c r="H542" s="34">
        <f>F542-[1]ведомственная!F555</f>
        <v>0</v>
      </c>
      <c r="I542" s="48"/>
    </row>
    <row r="543" spans="1:9" s="41" customFormat="1">
      <c r="A543" s="93" t="s">
        <v>122</v>
      </c>
      <c r="B543" s="58" t="s">
        <v>474</v>
      </c>
      <c r="C543" s="87" t="s">
        <v>61</v>
      </c>
      <c r="D543" s="56" t="s">
        <v>541</v>
      </c>
      <c r="E543" s="57">
        <v>800</v>
      </c>
      <c r="F543" s="88">
        <v>8.1</v>
      </c>
      <c r="G543" s="88">
        <v>8.1</v>
      </c>
      <c r="H543" s="34">
        <f>F543-[1]ведомственная!F556</f>
        <v>0</v>
      </c>
      <c r="I543" s="48"/>
    </row>
    <row r="544" spans="1:9" s="41" customFormat="1" ht="30">
      <c r="A544" s="86" t="s">
        <v>172</v>
      </c>
      <c r="B544" s="58" t="s">
        <v>474</v>
      </c>
      <c r="C544" s="87" t="s">
        <v>61</v>
      </c>
      <c r="D544" s="56" t="s">
        <v>541</v>
      </c>
      <c r="E544" s="57">
        <v>600</v>
      </c>
      <c r="F544" s="88">
        <v>4725.1000000000004</v>
      </c>
      <c r="G544" s="88">
        <v>4725.1000000000004</v>
      </c>
      <c r="H544" s="34">
        <f>F544-[1]ведомственная!F557</f>
        <v>0</v>
      </c>
      <c r="I544" s="48"/>
    </row>
    <row r="545" spans="1:9" s="41" customFormat="1">
      <c r="A545" s="86" t="s">
        <v>70</v>
      </c>
      <c r="B545" s="58" t="s">
        <v>474</v>
      </c>
      <c r="C545" s="87" t="s">
        <v>69</v>
      </c>
      <c r="D545" s="58"/>
      <c r="E545" s="57"/>
      <c r="F545" s="88">
        <f>F546</f>
        <v>127787.30000000002</v>
      </c>
      <c r="G545" s="88">
        <f>G546</f>
        <v>127669.70000000001</v>
      </c>
      <c r="H545" s="34">
        <f>F545-[1]ведомственная!F558</f>
        <v>0</v>
      </c>
      <c r="I545" s="48"/>
    </row>
    <row r="546" spans="1:9" s="41" customFormat="1">
      <c r="A546" s="86" t="s">
        <v>542</v>
      </c>
      <c r="B546" s="58" t="s">
        <v>474</v>
      </c>
      <c r="C546" s="87" t="s">
        <v>75</v>
      </c>
      <c r="D546" s="58"/>
      <c r="E546" s="58"/>
      <c r="F546" s="88">
        <f>F547</f>
        <v>127787.30000000002</v>
      </c>
      <c r="G546" s="88">
        <f>G547</f>
        <v>127669.70000000001</v>
      </c>
      <c r="H546" s="34">
        <f>F546-[1]ведомственная!F559</f>
        <v>0</v>
      </c>
      <c r="I546" s="48"/>
    </row>
    <row r="547" spans="1:9" s="41" customFormat="1" ht="30">
      <c r="A547" s="86" t="s">
        <v>476</v>
      </c>
      <c r="B547" s="58" t="s">
        <v>474</v>
      </c>
      <c r="C547" s="87" t="s">
        <v>75</v>
      </c>
      <c r="D547" s="58" t="s">
        <v>477</v>
      </c>
      <c r="E547" s="58"/>
      <c r="F547" s="88">
        <f>F548+F552</f>
        <v>127787.30000000002</v>
      </c>
      <c r="G547" s="88">
        <f>G548+G552</f>
        <v>127669.70000000001</v>
      </c>
      <c r="H547" s="34">
        <f>F547-[1]ведомственная!F560</f>
        <v>0</v>
      </c>
      <c r="I547" s="48"/>
    </row>
    <row r="548" spans="1:9" s="41" customFormat="1" ht="30">
      <c r="A548" s="93" t="s">
        <v>478</v>
      </c>
      <c r="B548" s="58" t="s">
        <v>474</v>
      </c>
      <c r="C548" s="87" t="s">
        <v>75</v>
      </c>
      <c r="D548" s="58" t="s">
        <v>479</v>
      </c>
      <c r="E548" s="58"/>
      <c r="F548" s="88">
        <f t="shared" ref="F548:G550" si="26">F549</f>
        <v>75559.100000000006</v>
      </c>
      <c r="G548" s="88">
        <f t="shared" si="26"/>
        <v>75559.100000000006</v>
      </c>
      <c r="H548" s="34">
        <f>F548-[1]ведомственная!F561</f>
        <v>0</v>
      </c>
      <c r="I548" s="48"/>
    </row>
    <row r="549" spans="1:9" s="41" customFormat="1" ht="45">
      <c r="A549" s="93" t="s">
        <v>480</v>
      </c>
      <c r="B549" s="58" t="s">
        <v>474</v>
      </c>
      <c r="C549" s="87" t="s">
        <v>75</v>
      </c>
      <c r="D549" s="58" t="s">
        <v>481</v>
      </c>
      <c r="E549" s="58"/>
      <c r="F549" s="88">
        <f t="shared" si="26"/>
        <v>75559.100000000006</v>
      </c>
      <c r="G549" s="88">
        <f t="shared" si="26"/>
        <v>75559.100000000006</v>
      </c>
      <c r="H549" s="34">
        <f>F549-[1]ведомственная!F562</f>
        <v>0</v>
      </c>
      <c r="I549" s="48"/>
    </row>
    <row r="550" spans="1:9" s="41" customFormat="1" ht="120">
      <c r="A550" s="104" t="s">
        <v>543</v>
      </c>
      <c r="B550" s="58" t="s">
        <v>474</v>
      </c>
      <c r="C550" s="87" t="s">
        <v>75</v>
      </c>
      <c r="D550" s="58" t="s">
        <v>544</v>
      </c>
      <c r="E550" s="57"/>
      <c r="F550" s="88">
        <f t="shared" si="26"/>
        <v>75559.100000000006</v>
      </c>
      <c r="G550" s="88">
        <f t="shared" si="26"/>
        <v>75559.100000000006</v>
      </c>
      <c r="H550" s="34">
        <f>F550-[1]ведомственная!F563</f>
        <v>0</v>
      </c>
      <c r="I550" s="48"/>
    </row>
    <row r="551" spans="1:9" s="41" customFormat="1" ht="30">
      <c r="A551" s="86" t="s">
        <v>172</v>
      </c>
      <c r="B551" s="58" t="s">
        <v>474</v>
      </c>
      <c r="C551" s="87" t="s">
        <v>75</v>
      </c>
      <c r="D551" s="58" t="s">
        <v>544</v>
      </c>
      <c r="E551" s="57">
        <v>600</v>
      </c>
      <c r="F551" s="88">
        <v>75559.100000000006</v>
      </c>
      <c r="G551" s="88">
        <v>75559.100000000006</v>
      </c>
      <c r="H551" s="34">
        <f>F551-[1]ведомственная!F564</f>
        <v>0</v>
      </c>
      <c r="I551" s="48"/>
    </row>
    <row r="552" spans="1:9" s="41" customFormat="1">
      <c r="A552" s="93" t="s">
        <v>523</v>
      </c>
      <c r="B552" s="58" t="s">
        <v>474</v>
      </c>
      <c r="C552" s="87" t="s">
        <v>75</v>
      </c>
      <c r="D552" s="58" t="s">
        <v>524</v>
      </c>
      <c r="E552" s="58"/>
      <c r="F552" s="55">
        <f>F553</f>
        <v>52228.200000000004</v>
      </c>
      <c r="G552" s="55">
        <f>G553</f>
        <v>52110.6</v>
      </c>
      <c r="H552" s="34">
        <f>F552-[1]ведомственная!F565</f>
        <v>0</v>
      </c>
      <c r="I552" s="49"/>
    </row>
    <row r="553" spans="1:9" s="41" customFormat="1" ht="45">
      <c r="A553" s="91" t="s">
        <v>533</v>
      </c>
      <c r="B553" s="58" t="s">
        <v>474</v>
      </c>
      <c r="C553" s="87" t="s">
        <v>75</v>
      </c>
      <c r="D553" s="58" t="s">
        <v>534</v>
      </c>
      <c r="E553" s="58"/>
      <c r="F553" s="55">
        <f>F554+F557+F560</f>
        <v>52228.200000000004</v>
      </c>
      <c r="G553" s="55">
        <f>G554+G557+G560</f>
        <v>52110.6</v>
      </c>
      <c r="H553" s="34">
        <f>F553-[1]ведомственная!F566</f>
        <v>0</v>
      </c>
      <c r="I553" s="49"/>
    </row>
    <row r="554" spans="1:9" s="41" customFormat="1" ht="120">
      <c r="A554" s="107" t="s">
        <v>545</v>
      </c>
      <c r="B554" s="58" t="s">
        <v>474</v>
      </c>
      <c r="C554" s="87" t="s">
        <v>75</v>
      </c>
      <c r="D554" s="58" t="s">
        <v>546</v>
      </c>
      <c r="E554" s="57"/>
      <c r="F554" s="88">
        <f>F555+F556</f>
        <v>120.3</v>
      </c>
      <c r="G554" s="88">
        <f>G555+G556</f>
        <v>112.7</v>
      </c>
      <c r="H554" s="34">
        <f>F554-[1]ведомственная!F567</f>
        <v>0</v>
      </c>
      <c r="I554" s="48"/>
    </row>
    <row r="555" spans="1:9" s="41" customFormat="1" ht="30">
      <c r="A555" s="86" t="s">
        <v>121</v>
      </c>
      <c r="B555" s="58" t="s">
        <v>474</v>
      </c>
      <c r="C555" s="87" t="s">
        <v>75</v>
      </c>
      <c r="D555" s="58" t="s">
        <v>546</v>
      </c>
      <c r="E555" s="57">
        <v>200</v>
      </c>
      <c r="F555" s="88">
        <v>1.1000000000000001</v>
      </c>
      <c r="G555" s="88">
        <v>0.5</v>
      </c>
      <c r="H555" s="34">
        <f>F555-[1]ведомственная!F568</f>
        <v>0</v>
      </c>
      <c r="I555" s="48"/>
    </row>
    <row r="556" spans="1:9" s="41" customFormat="1">
      <c r="A556" s="86" t="s">
        <v>127</v>
      </c>
      <c r="B556" s="58" t="s">
        <v>474</v>
      </c>
      <c r="C556" s="87" t="s">
        <v>75</v>
      </c>
      <c r="D556" s="58" t="s">
        <v>546</v>
      </c>
      <c r="E556" s="57">
        <v>300</v>
      </c>
      <c r="F556" s="88">
        <v>119.2</v>
      </c>
      <c r="G556" s="88">
        <v>112.2</v>
      </c>
      <c r="H556" s="34">
        <f>F556-[1]ведомственная!F569</f>
        <v>0</v>
      </c>
      <c r="I556" s="48"/>
    </row>
    <row r="557" spans="1:9" s="41" customFormat="1" ht="120">
      <c r="A557" s="107" t="s">
        <v>547</v>
      </c>
      <c r="B557" s="58" t="s">
        <v>474</v>
      </c>
      <c r="C557" s="87" t="s">
        <v>75</v>
      </c>
      <c r="D557" s="58" t="s">
        <v>548</v>
      </c>
      <c r="E557" s="57"/>
      <c r="F557" s="88">
        <f>F558+F559</f>
        <v>47540.5</v>
      </c>
      <c r="G557" s="88">
        <f>G558+G559</f>
        <v>47436.200000000004</v>
      </c>
      <c r="H557" s="34">
        <f>F557-[1]ведомственная!F570</f>
        <v>0</v>
      </c>
      <c r="I557" s="48"/>
    </row>
    <row r="558" spans="1:9" s="41" customFormat="1" ht="30">
      <c r="A558" s="86" t="s">
        <v>121</v>
      </c>
      <c r="B558" s="58" t="s">
        <v>474</v>
      </c>
      <c r="C558" s="87" t="s">
        <v>75</v>
      </c>
      <c r="D558" s="58" t="s">
        <v>548</v>
      </c>
      <c r="E558" s="57">
        <v>200</v>
      </c>
      <c r="F558" s="88">
        <v>6957.9</v>
      </c>
      <c r="G558" s="88">
        <v>6956.9</v>
      </c>
      <c r="H558" s="34">
        <f>F558-[1]ведомственная!F571</f>
        <v>0</v>
      </c>
      <c r="I558" s="48"/>
    </row>
    <row r="559" spans="1:9" s="41" customFormat="1">
      <c r="A559" s="86" t="s">
        <v>127</v>
      </c>
      <c r="B559" s="58" t="s">
        <v>474</v>
      </c>
      <c r="C559" s="87" t="s">
        <v>75</v>
      </c>
      <c r="D559" s="58" t="s">
        <v>548</v>
      </c>
      <c r="E559" s="57">
        <v>300</v>
      </c>
      <c r="F559" s="88">
        <v>40582.6</v>
      </c>
      <c r="G559" s="88">
        <v>40479.300000000003</v>
      </c>
      <c r="H559" s="34">
        <f>F559-[1]ведомственная!F572</f>
        <v>0</v>
      </c>
      <c r="I559" s="48"/>
    </row>
    <row r="560" spans="1:9" s="41" customFormat="1" ht="105">
      <c r="A560" s="107" t="s">
        <v>549</v>
      </c>
      <c r="B560" s="58" t="s">
        <v>474</v>
      </c>
      <c r="C560" s="87" t="s">
        <v>75</v>
      </c>
      <c r="D560" s="58" t="s">
        <v>550</v>
      </c>
      <c r="E560" s="57"/>
      <c r="F560" s="88">
        <f>F561+F562</f>
        <v>4567.3999999999996</v>
      </c>
      <c r="G560" s="88">
        <f>G561+G562</f>
        <v>4561.7</v>
      </c>
      <c r="H560" s="34">
        <f>F560-[1]ведомственная!F573</f>
        <v>0</v>
      </c>
      <c r="I560" s="48"/>
    </row>
    <row r="561" spans="1:9" s="41" customFormat="1" ht="30">
      <c r="A561" s="86" t="s">
        <v>121</v>
      </c>
      <c r="B561" s="58" t="s">
        <v>474</v>
      </c>
      <c r="C561" s="87" t="s">
        <v>75</v>
      </c>
      <c r="D561" s="58" t="s">
        <v>550</v>
      </c>
      <c r="E561" s="57">
        <v>200</v>
      </c>
      <c r="F561" s="88">
        <v>26.9</v>
      </c>
      <c r="G561" s="88">
        <v>21.2</v>
      </c>
      <c r="H561" s="34">
        <f>F561-[1]ведомственная!F574</f>
        <v>0</v>
      </c>
      <c r="I561" s="48"/>
    </row>
    <row r="562" spans="1:9" s="41" customFormat="1">
      <c r="A562" s="86" t="s">
        <v>127</v>
      </c>
      <c r="B562" s="58" t="s">
        <v>474</v>
      </c>
      <c r="C562" s="87" t="s">
        <v>75</v>
      </c>
      <c r="D562" s="58" t="s">
        <v>550</v>
      </c>
      <c r="E562" s="57">
        <v>300</v>
      </c>
      <c r="F562" s="88">
        <v>4540.5</v>
      </c>
      <c r="G562" s="88">
        <v>4540.5</v>
      </c>
      <c r="H562" s="34">
        <f>F562-[1]ведомственная!F575</f>
        <v>0</v>
      </c>
      <c r="I562" s="48"/>
    </row>
    <row r="563" spans="1:9" s="41" customFormat="1" ht="29.25">
      <c r="A563" s="94" t="s">
        <v>551</v>
      </c>
      <c r="B563" s="59" t="s">
        <v>552</v>
      </c>
      <c r="C563" s="87" t="s">
        <v>133</v>
      </c>
      <c r="D563" s="59"/>
      <c r="E563" s="57"/>
      <c r="F563" s="95">
        <f>F564+F573</f>
        <v>211483.40000000002</v>
      </c>
      <c r="G563" s="95">
        <f>G564+G573</f>
        <v>211483.40000000002</v>
      </c>
      <c r="H563" s="34">
        <f>F563-[1]ведомственная!F577</f>
        <v>0</v>
      </c>
      <c r="I563" s="52"/>
    </row>
    <row r="564" spans="1:9" s="41" customFormat="1">
      <c r="A564" s="86" t="s">
        <v>54</v>
      </c>
      <c r="B564" s="58" t="s">
        <v>552</v>
      </c>
      <c r="C564" s="87" t="s">
        <v>53</v>
      </c>
      <c r="D564" s="58"/>
      <c r="E564" s="58"/>
      <c r="F564" s="88">
        <f t="shared" ref="F564:G567" si="27">F565</f>
        <v>58740.2</v>
      </c>
      <c r="G564" s="88">
        <f t="shared" si="27"/>
        <v>58740.2</v>
      </c>
      <c r="H564" s="34">
        <f>F564-[1]ведомственная!F578</f>
        <v>0</v>
      </c>
      <c r="I564" s="48"/>
    </row>
    <row r="565" spans="1:9" s="41" customFormat="1">
      <c r="A565" s="86" t="s">
        <v>58</v>
      </c>
      <c r="B565" s="58" t="s">
        <v>552</v>
      </c>
      <c r="C565" s="87" t="s">
        <v>57</v>
      </c>
      <c r="D565" s="58"/>
      <c r="E565" s="58"/>
      <c r="F565" s="88">
        <f t="shared" si="27"/>
        <v>58740.2</v>
      </c>
      <c r="G565" s="88">
        <f t="shared" si="27"/>
        <v>58740.2</v>
      </c>
      <c r="H565" s="34">
        <f>F565-[1]ведомственная!F579</f>
        <v>0</v>
      </c>
      <c r="I565" s="48"/>
    </row>
    <row r="566" spans="1:9" s="41" customFormat="1" ht="30">
      <c r="A566" s="93" t="s">
        <v>553</v>
      </c>
      <c r="B566" s="58" t="s">
        <v>552</v>
      </c>
      <c r="C566" s="87" t="s">
        <v>57</v>
      </c>
      <c r="D566" s="74" t="s">
        <v>554</v>
      </c>
      <c r="E566" s="58"/>
      <c r="F566" s="88">
        <f t="shared" si="27"/>
        <v>58740.2</v>
      </c>
      <c r="G566" s="88">
        <f t="shared" si="27"/>
        <v>58740.2</v>
      </c>
      <c r="H566" s="34">
        <f>F566-[1]ведомственная!F580</f>
        <v>0</v>
      </c>
      <c r="I566" s="48"/>
    </row>
    <row r="567" spans="1:9" s="41" customFormat="1" ht="30">
      <c r="A567" s="86" t="s">
        <v>555</v>
      </c>
      <c r="B567" s="58" t="s">
        <v>552</v>
      </c>
      <c r="C567" s="87" t="s">
        <v>57</v>
      </c>
      <c r="D567" s="58" t="s">
        <v>556</v>
      </c>
      <c r="E567" s="58"/>
      <c r="F567" s="88">
        <f t="shared" si="27"/>
        <v>58740.2</v>
      </c>
      <c r="G567" s="88">
        <f t="shared" si="27"/>
        <v>58740.2</v>
      </c>
      <c r="H567" s="34">
        <f>F567-[1]ведомственная!F581</f>
        <v>0</v>
      </c>
      <c r="I567" s="48"/>
    </row>
    <row r="568" spans="1:9" s="41" customFormat="1" ht="30">
      <c r="A568" s="86" t="s">
        <v>557</v>
      </c>
      <c r="B568" s="58" t="s">
        <v>552</v>
      </c>
      <c r="C568" s="87" t="s">
        <v>57</v>
      </c>
      <c r="D568" s="66" t="s">
        <v>558</v>
      </c>
      <c r="E568" s="58"/>
      <c r="F568" s="88">
        <f>F569+F571</f>
        <v>58740.2</v>
      </c>
      <c r="G568" s="88">
        <f>G569+G571</f>
        <v>58740.2</v>
      </c>
      <c r="H568" s="34">
        <f>F568-[1]ведомственная!F582</f>
        <v>0</v>
      </c>
      <c r="I568" s="48"/>
    </row>
    <row r="569" spans="1:9" s="41" customFormat="1" ht="30">
      <c r="A569" s="92" t="s">
        <v>559</v>
      </c>
      <c r="B569" s="58" t="s">
        <v>552</v>
      </c>
      <c r="C569" s="87" t="s">
        <v>57</v>
      </c>
      <c r="D569" s="66" t="s">
        <v>560</v>
      </c>
      <c r="E569" s="58"/>
      <c r="F569" s="88">
        <f>F570</f>
        <v>1491.1</v>
      </c>
      <c r="G569" s="88">
        <f>G570</f>
        <v>1491.1</v>
      </c>
      <c r="H569" s="34">
        <f>F569-[1]ведомственная!F583</f>
        <v>0</v>
      </c>
      <c r="I569" s="48"/>
    </row>
    <row r="570" spans="1:9" s="41" customFormat="1" ht="30">
      <c r="A570" s="86" t="s">
        <v>172</v>
      </c>
      <c r="B570" s="58" t="s">
        <v>552</v>
      </c>
      <c r="C570" s="87" t="s">
        <v>57</v>
      </c>
      <c r="D570" s="66" t="s">
        <v>560</v>
      </c>
      <c r="E570" s="58" t="s">
        <v>485</v>
      </c>
      <c r="F570" s="88">
        <v>1491.1</v>
      </c>
      <c r="G570" s="88">
        <v>1491.1</v>
      </c>
      <c r="H570" s="34">
        <f>F570-[1]ведомственная!F584</f>
        <v>0</v>
      </c>
      <c r="I570" s="48"/>
    </row>
    <row r="571" spans="1:9" s="41" customFormat="1" ht="45">
      <c r="A571" s="93" t="s">
        <v>157</v>
      </c>
      <c r="B571" s="58" t="s">
        <v>552</v>
      </c>
      <c r="C571" s="87" t="s">
        <v>57</v>
      </c>
      <c r="D571" s="58" t="s">
        <v>561</v>
      </c>
      <c r="E571" s="58"/>
      <c r="F571" s="88">
        <f>F572</f>
        <v>57249.1</v>
      </c>
      <c r="G571" s="88">
        <f>G572</f>
        <v>57249.1</v>
      </c>
      <c r="H571" s="34">
        <f>F571-[1]ведомственная!F585</f>
        <v>0</v>
      </c>
      <c r="I571" s="48"/>
    </row>
    <row r="572" spans="1:9" s="41" customFormat="1" ht="30">
      <c r="A572" s="86" t="s">
        <v>172</v>
      </c>
      <c r="B572" s="58" t="s">
        <v>552</v>
      </c>
      <c r="C572" s="87" t="s">
        <v>57</v>
      </c>
      <c r="D572" s="58" t="s">
        <v>561</v>
      </c>
      <c r="E572" s="58" t="s">
        <v>485</v>
      </c>
      <c r="F572" s="88">
        <v>57249.1</v>
      </c>
      <c r="G572" s="88">
        <v>57249.1</v>
      </c>
      <c r="H572" s="34">
        <f>F572-[1]ведомственная!F586</f>
        <v>0</v>
      </c>
      <c r="I572" s="48"/>
    </row>
    <row r="573" spans="1:9">
      <c r="A573" s="86" t="s">
        <v>562</v>
      </c>
      <c r="B573" s="58" t="s">
        <v>552</v>
      </c>
      <c r="C573" s="87" t="s">
        <v>63</v>
      </c>
      <c r="D573" s="56"/>
      <c r="E573" s="57"/>
      <c r="F573" s="88">
        <f>F574+F590</f>
        <v>152743.20000000001</v>
      </c>
      <c r="G573" s="88">
        <f>G574+G590</f>
        <v>152743.20000000001</v>
      </c>
      <c r="H573" s="34">
        <f>F573-[1]ведомственная!F587</f>
        <v>0</v>
      </c>
      <c r="I573" s="42"/>
    </row>
    <row r="574" spans="1:9">
      <c r="A574" s="86" t="s">
        <v>66</v>
      </c>
      <c r="B574" s="58" t="s">
        <v>552</v>
      </c>
      <c r="C574" s="87" t="s">
        <v>65</v>
      </c>
      <c r="D574" s="58"/>
      <c r="E574" s="57"/>
      <c r="F574" s="88">
        <f>F575</f>
        <v>130754.3</v>
      </c>
      <c r="G574" s="88">
        <f>G575</f>
        <v>130754.3</v>
      </c>
      <c r="H574" s="34">
        <f>F574-[1]ведомственная!F588</f>
        <v>0</v>
      </c>
      <c r="I574" s="42"/>
    </row>
    <row r="575" spans="1:9" ht="30">
      <c r="A575" s="93" t="s">
        <v>553</v>
      </c>
      <c r="B575" s="58" t="s">
        <v>552</v>
      </c>
      <c r="C575" s="87" t="s">
        <v>65</v>
      </c>
      <c r="D575" s="74" t="s">
        <v>554</v>
      </c>
      <c r="E575" s="57"/>
      <c r="F575" s="88">
        <f>F576+F580+F586</f>
        <v>130754.3</v>
      </c>
      <c r="G575" s="88">
        <f>G576+G580+G586</f>
        <v>130754.3</v>
      </c>
      <c r="H575" s="34">
        <f>F575-[1]ведомственная!F589</f>
        <v>0</v>
      </c>
      <c r="I575" s="42"/>
    </row>
    <row r="576" spans="1:9">
      <c r="A576" s="86" t="s">
        <v>563</v>
      </c>
      <c r="B576" s="58" t="s">
        <v>552</v>
      </c>
      <c r="C576" s="87" t="s">
        <v>65</v>
      </c>
      <c r="D576" s="56" t="s">
        <v>564</v>
      </c>
      <c r="E576" s="57"/>
      <c r="F576" s="88">
        <f t="shared" ref="F576:G578" si="28">F577</f>
        <v>26674.400000000001</v>
      </c>
      <c r="G576" s="88">
        <f t="shared" si="28"/>
        <v>26674.400000000001</v>
      </c>
      <c r="H576" s="34">
        <f>F576-[1]ведомственная!F590</f>
        <v>0</v>
      </c>
      <c r="I576" s="42"/>
    </row>
    <row r="577" spans="1:9" ht="30">
      <c r="A577" s="86" t="s">
        <v>565</v>
      </c>
      <c r="B577" s="58" t="s">
        <v>552</v>
      </c>
      <c r="C577" s="87" t="s">
        <v>65</v>
      </c>
      <c r="D577" s="56" t="s">
        <v>566</v>
      </c>
      <c r="E577" s="57"/>
      <c r="F577" s="88">
        <f t="shared" si="28"/>
        <v>26674.400000000001</v>
      </c>
      <c r="G577" s="88">
        <f t="shared" si="28"/>
        <v>26674.400000000001</v>
      </c>
      <c r="H577" s="34">
        <f>F577-[1]ведомственная!F591</f>
        <v>0</v>
      </c>
      <c r="I577" s="42"/>
    </row>
    <row r="578" spans="1:9" s="41" customFormat="1" ht="45">
      <c r="A578" s="93" t="s">
        <v>157</v>
      </c>
      <c r="B578" s="58" t="s">
        <v>552</v>
      </c>
      <c r="C578" s="87" t="s">
        <v>65</v>
      </c>
      <c r="D578" s="56" t="s">
        <v>567</v>
      </c>
      <c r="E578" s="57"/>
      <c r="F578" s="88">
        <f t="shared" si="28"/>
        <v>26674.400000000001</v>
      </c>
      <c r="G578" s="88">
        <f t="shared" si="28"/>
        <v>26674.400000000001</v>
      </c>
      <c r="H578" s="34">
        <f>F578-[1]ведомственная!F592</f>
        <v>0</v>
      </c>
      <c r="I578" s="48"/>
    </row>
    <row r="579" spans="1:9" s="41" customFormat="1" ht="30">
      <c r="A579" s="86" t="s">
        <v>172</v>
      </c>
      <c r="B579" s="58" t="s">
        <v>552</v>
      </c>
      <c r="C579" s="87" t="s">
        <v>65</v>
      </c>
      <c r="D579" s="56" t="s">
        <v>567</v>
      </c>
      <c r="E579" s="57">
        <v>600</v>
      </c>
      <c r="F579" s="88">
        <v>26674.400000000001</v>
      </c>
      <c r="G579" s="88">
        <v>26674.400000000001</v>
      </c>
      <c r="H579" s="34">
        <f>F579-[1]ведомственная!F593</f>
        <v>0</v>
      </c>
      <c r="I579" s="48"/>
    </row>
    <row r="580" spans="1:9" ht="30">
      <c r="A580" s="86" t="s">
        <v>568</v>
      </c>
      <c r="B580" s="58" t="s">
        <v>552</v>
      </c>
      <c r="C580" s="87" t="s">
        <v>65</v>
      </c>
      <c r="D580" s="56" t="s">
        <v>569</v>
      </c>
      <c r="E580" s="58"/>
      <c r="F580" s="55">
        <f>F581</f>
        <v>103218.1</v>
      </c>
      <c r="G580" s="55">
        <f>G581</f>
        <v>103218.1</v>
      </c>
      <c r="H580" s="34">
        <f>F580-[1]ведомственная!F594</f>
        <v>0</v>
      </c>
      <c r="I580" s="43"/>
    </row>
    <row r="581" spans="1:9" ht="30">
      <c r="A581" s="86" t="s">
        <v>570</v>
      </c>
      <c r="B581" s="58" t="s">
        <v>552</v>
      </c>
      <c r="C581" s="87" t="s">
        <v>65</v>
      </c>
      <c r="D581" s="56" t="s">
        <v>571</v>
      </c>
      <c r="E581" s="58"/>
      <c r="F581" s="55">
        <f>F582+F584</f>
        <v>103218.1</v>
      </c>
      <c r="G581" s="55">
        <f>G582+G584</f>
        <v>103218.1</v>
      </c>
      <c r="H581" s="34">
        <f>F581-[1]ведомственная!F595</f>
        <v>0</v>
      </c>
      <c r="I581" s="43"/>
    </row>
    <row r="582" spans="1:9" s="41" customFormat="1" ht="30">
      <c r="A582" s="86" t="s">
        <v>572</v>
      </c>
      <c r="B582" s="58" t="s">
        <v>552</v>
      </c>
      <c r="C582" s="87" t="s">
        <v>65</v>
      </c>
      <c r="D582" s="56" t="s">
        <v>573</v>
      </c>
      <c r="E582" s="58"/>
      <c r="F582" s="88">
        <v>500</v>
      </c>
      <c r="G582" s="88">
        <v>500</v>
      </c>
      <c r="H582" s="34">
        <f>F582-[1]ведомственная!F596</f>
        <v>0</v>
      </c>
      <c r="I582" s="48"/>
    </row>
    <row r="583" spans="1:9" s="41" customFormat="1" ht="30">
      <c r="A583" s="86" t="s">
        <v>172</v>
      </c>
      <c r="B583" s="58" t="s">
        <v>552</v>
      </c>
      <c r="C583" s="87" t="s">
        <v>65</v>
      </c>
      <c r="D583" s="56" t="s">
        <v>573</v>
      </c>
      <c r="E583" s="58" t="s">
        <v>485</v>
      </c>
      <c r="F583" s="88">
        <v>500</v>
      </c>
      <c r="G583" s="88">
        <v>500</v>
      </c>
      <c r="H583" s="34">
        <f>F583-[1]ведомственная!F597</f>
        <v>0</v>
      </c>
      <c r="I583" s="48"/>
    </row>
    <row r="584" spans="1:9" s="41" customFormat="1" ht="45">
      <c r="A584" s="93" t="s">
        <v>157</v>
      </c>
      <c r="B584" s="58" t="s">
        <v>552</v>
      </c>
      <c r="C584" s="87" t="s">
        <v>65</v>
      </c>
      <c r="D584" s="58" t="s">
        <v>574</v>
      </c>
      <c r="E584" s="58"/>
      <c r="F584" s="88">
        <f>F585</f>
        <v>102718.1</v>
      </c>
      <c r="G584" s="88">
        <f>G585</f>
        <v>102718.1</v>
      </c>
      <c r="H584" s="34">
        <f>F584-[1]ведомственная!F598</f>
        <v>0</v>
      </c>
      <c r="I584" s="48"/>
    </row>
    <row r="585" spans="1:9" s="41" customFormat="1" ht="30">
      <c r="A585" s="86" t="s">
        <v>172</v>
      </c>
      <c r="B585" s="58" t="s">
        <v>552</v>
      </c>
      <c r="C585" s="87" t="s">
        <v>65</v>
      </c>
      <c r="D585" s="58" t="s">
        <v>574</v>
      </c>
      <c r="E585" s="57">
        <v>600</v>
      </c>
      <c r="F585" s="88">
        <v>102718.1</v>
      </c>
      <c r="G585" s="88">
        <v>102718.1</v>
      </c>
      <c r="H585" s="34">
        <f>F585-[1]ведомственная!F599</f>
        <v>0</v>
      </c>
      <c r="I585" s="48"/>
    </row>
    <row r="586" spans="1:9" s="41" customFormat="1" ht="60">
      <c r="A586" s="86" t="s">
        <v>575</v>
      </c>
      <c r="B586" s="58" t="s">
        <v>552</v>
      </c>
      <c r="C586" s="87" t="s">
        <v>65</v>
      </c>
      <c r="D586" s="58" t="s">
        <v>576</v>
      </c>
      <c r="E586" s="57"/>
      <c r="F586" s="88">
        <f t="shared" ref="F586:G588" si="29">F587</f>
        <v>861.8</v>
      </c>
      <c r="G586" s="88">
        <f t="shared" si="29"/>
        <v>861.8</v>
      </c>
      <c r="H586" s="34">
        <f>F586-[1]ведомственная!F600</f>
        <v>0</v>
      </c>
      <c r="I586" s="48"/>
    </row>
    <row r="587" spans="1:9" s="41" customFormat="1" ht="45">
      <c r="A587" s="86" t="s">
        <v>577</v>
      </c>
      <c r="B587" s="58" t="s">
        <v>552</v>
      </c>
      <c r="C587" s="87" t="s">
        <v>65</v>
      </c>
      <c r="D587" s="58" t="s">
        <v>578</v>
      </c>
      <c r="E587" s="57"/>
      <c r="F587" s="88">
        <f t="shared" si="29"/>
        <v>861.8</v>
      </c>
      <c r="G587" s="88">
        <f t="shared" si="29"/>
        <v>861.8</v>
      </c>
      <c r="H587" s="34">
        <f>F587-[1]ведомственная!F601</f>
        <v>0</v>
      </c>
      <c r="I587" s="48"/>
    </row>
    <row r="588" spans="1:9" s="41" customFormat="1" ht="45">
      <c r="A588" s="86" t="s">
        <v>579</v>
      </c>
      <c r="B588" s="58" t="s">
        <v>552</v>
      </c>
      <c r="C588" s="87" t="s">
        <v>65</v>
      </c>
      <c r="D588" s="58" t="s">
        <v>580</v>
      </c>
      <c r="E588" s="57"/>
      <c r="F588" s="88">
        <f t="shared" si="29"/>
        <v>861.8</v>
      </c>
      <c r="G588" s="88">
        <f t="shared" si="29"/>
        <v>861.8</v>
      </c>
      <c r="H588" s="34">
        <f>F588-[1]ведомственная!F602</f>
        <v>0</v>
      </c>
      <c r="I588" s="48"/>
    </row>
    <row r="589" spans="1:9" s="41" customFormat="1">
      <c r="A589" s="93" t="s">
        <v>122</v>
      </c>
      <c r="B589" s="58" t="s">
        <v>552</v>
      </c>
      <c r="C589" s="87" t="s">
        <v>65</v>
      </c>
      <c r="D589" s="58" t="s">
        <v>580</v>
      </c>
      <c r="E589" s="57">
        <v>800</v>
      </c>
      <c r="F589" s="88">
        <v>861.8</v>
      </c>
      <c r="G589" s="88">
        <v>861.8</v>
      </c>
      <c r="H589" s="34">
        <f>F589-[1]ведомственная!F603</f>
        <v>0</v>
      </c>
      <c r="I589" s="48"/>
    </row>
    <row r="590" spans="1:9">
      <c r="A590" s="86" t="s">
        <v>68</v>
      </c>
      <c r="B590" s="58" t="s">
        <v>552</v>
      </c>
      <c r="C590" s="87" t="s">
        <v>67</v>
      </c>
      <c r="D590" s="58"/>
      <c r="E590" s="58"/>
      <c r="F590" s="88">
        <f>F591</f>
        <v>21988.9</v>
      </c>
      <c r="G590" s="88">
        <f>G591</f>
        <v>21988.9</v>
      </c>
      <c r="H590" s="34">
        <f>F590-[1]ведомственная!F604</f>
        <v>0</v>
      </c>
      <c r="I590" s="42"/>
    </row>
    <row r="591" spans="1:9" ht="30">
      <c r="A591" s="93" t="s">
        <v>553</v>
      </c>
      <c r="B591" s="58" t="s">
        <v>552</v>
      </c>
      <c r="C591" s="87" t="s">
        <v>67</v>
      </c>
      <c r="D591" s="74" t="s">
        <v>554</v>
      </c>
      <c r="E591" s="58"/>
      <c r="F591" s="88">
        <f>F592+F596</f>
        <v>21988.9</v>
      </c>
      <c r="G591" s="88">
        <f>G592+G596</f>
        <v>21988.9</v>
      </c>
      <c r="H591" s="34">
        <f>F591-[1]ведомственная!F605</f>
        <v>0</v>
      </c>
      <c r="I591" s="42"/>
    </row>
    <row r="592" spans="1:9" s="41" customFormat="1">
      <c r="A592" s="91" t="s">
        <v>581</v>
      </c>
      <c r="B592" s="66" t="s">
        <v>552</v>
      </c>
      <c r="C592" s="90" t="s">
        <v>67</v>
      </c>
      <c r="D592" s="66" t="s">
        <v>582</v>
      </c>
      <c r="E592" s="58"/>
      <c r="F592" s="88">
        <f t="shared" ref="F592:G594" si="30">F593</f>
        <v>749.4</v>
      </c>
      <c r="G592" s="88">
        <f t="shared" si="30"/>
        <v>749.4</v>
      </c>
      <c r="H592" s="34">
        <f>F592-[1]ведомственная!F606</f>
        <v>0</v>
      </c>
      <c r="I592" s="48"/>
    </row>
    <row r="593" spans="1:9" s="41" customFormat="1" ht="30">
      <c r="A593" s="91" t="s">
        <v>583</v>
      </c>
      <c r="B593" s="66" t="s">
        <v>552</v>
      </c>
      <c r="C593" s="90" t="s">
        <v>67</v>
      </c>
      <c r="D593" s="66" t="s">
        <v>584</v>
      </c>
      <c r="E593" s="58"/>
      <c r="F593" s="88">
        <f t="shared" si="30"/>
        <v>749.4</v>
      </c>
      <c r="G593" s="88">
        <f t="shared" si="30"/>
        <v>749.4</v>
      </c>
      <c r="H593" s="34">
        <f>F593-[1]ведомственная!F607</f>
        <v>0</v>
      </c>
      <c r="I593" s="48"/>
    </row>
    <row r="594" spans="1:9" s="41" customFormat="1" ht="30">
      <c r="A594" s="86" t="s">
        <v>585</v>
      </c>
      <c r="B594" s="66" t="s">
        <v>552</v>
      </c>
      <c r="C594" s="90" t="s">
        <v>67</v>
      </c>
      <c r="D594" s="66" t="s">
        <v>586</v>
      </c>
      <c r="E594" s="66"/>
      <c r="F594" s="88">
        <f t="shared" si="30"/>
        <v>749.4</v>
      </c>
      <c r="G594" s="88">
        <f t="shared" si="30"/>
        <v>749.4</v>
      </c>
      <c r="H594" s="34">
        <f>F594-[1]ведомственная!F608</f>
        <v>0</v>
      </c>
      <c r="I594" s="48"/>
    </row>
    <row r="595" spans="1:9" s="41" customFormat="1" ht="30">
      <c r="A595" s="86" t="s">
        <v>121</v>
      </c>
      <c r="B595" s="66" t="s">
        <v>552</v>
      </c>
      <c r="C595" s="90" t="s">
        <v>67</v>
      </c>
      <c r="D595" s="66" t="s">
        <v>586</v>
      </c>
      <c r="E595" s="58" t="s">
        <v>146</v>
      </c>
      <c r="F595" s="88">
        <v>749.4</v>
      </c>
      <c r="G595" s="88">
        <v>749.4</v>
      </c>
      <c r="H595" s="34">
        <f>F595-[1]ведомственная!F609</f>
        <v>0</v>
      </c>
      <c r="I595" s="48"/>
    </row>
    <row r="596" spans="1:9" ht="60">
      <c r="A596" s="86" t="s">
        <v>575</v>
      </c>
      <c r="B596" s="58" t="s">
        <v>552</v>
      </c>
      <c r="C596" s="87" t="s">
        <v>67</v>
      </c>
      <c r="D596" s="58" t="s">
        <v>576</v>
      </c>
      <c r="E596" s="58"/>
      <c r="F596" s="55">
        <f>F597+F604</f>
        <v>21239.5</v>
      </c>
      <c r="G596" s="55">
        <f>G597+G604</f>
        <v>21239.5</v>
      </c>
      <c r="H596" s="34">
        <f>F596-[1]ведомственная!F610</f>
        <v>0</v>
      </c>
      <c r="I596" s="43"/>
    </row>
    <row r="597" spans="1:9" ht="30">
      <c r="A597" s="86" t="s">
        <v>587</v>
      </c>
      <c r="B597" s="58" t="s">
        <v>552</v>
      </c>
      <c r="C597" s="87" t="s">
        <v>67</v>
      </c>
      <c r="D597" s="58" t="s">
        <v>588</v>
      </c>
      <c r="E597" s="58"/>
      <c r="F597" s="55">
        <f>F598+F602</f>
        <v>18439.5</v>
      </c>
      <c r="G597" s="55">
        <f>G598+G602</f>
        <v>18439.5</v>
      </c>
      <c r="H597" s="34">
        <f>F597-[1]ведомственная!F611</f>
        <v>0</v>
      </c>
      <c r="I597" s="43"/>
    </row>
    <row r="598" spans="1:9" s="41" customFormat="1" ht="45">
      <c r="A598" s="93" t="s">
        <v>139</v>
      </c>
      <c r="B598" s="58" t="s">
        <v>552</v>
      </c>
      <c r="C598" s="87" t="s">
        <v>67</v>
      </c>
      <c r="D598" s="58" t="s">
        <v>589</v>
      </c>
      <c r="E598" s="58"/>
      <c r="F598" s="88">
        <f>F599+F600+F601</f>
        <v>6092.5</v>
      </c>
      <c r="G598" s="88">
        <f>G599+G600+G601</f>
        <v>6092.5</v>
      </c>
      <c r="H598" s="34">
        <f>F598-[1]ведомственная!F612</f>
        <v>0</v>
      </c>
      <c r="I598" s="48"/>
    </row>
    <row r="599" spans="1:9" s="41" customFormat="1" ht="75">
      <c r="A599" s="86" t="s">
        <v>114</v>
      </c>
      <c r="B599" s="58" t="s">
        <v>552</v>
      </c>
      <c r="C599" s="87" t="s">
        <v>67</v>
      </c>
      <c r="D599" s="58" t="s">
        <v>589</v>
      </c>
      <c r="E599" s="58" t="s">
        <v>145</v>
      </c>
      <c r="F599" s="88">
        <v>5621.2</v>
      </c>
      <c r="G599" s="88">
        <v>5621.2</v>
      </c>
      <c r="H599" s="34">
        <f>F599-[1]ведомственная!F613</f>
        <v>0</v>
      </c>
      <c r="I599" s="48"/>
    </row>
    <row r="600" spans="1:9" s="41" customFormat="1" ht="30">
      <c r="A600" s="86" t="s">
        <v>121</v>
      </c>
      <c r="B600" s="58" t="s">
        <v>552</v>
      </c>
      <c r="C600" s="87" t="s">
        <v>67</v>
      </c>
      <c r="D600" s="58" t="s">
        <v>589</v>
      </c>
      <c r="E600" s="58" t="s">
        <v>146</v>
      </c>
      <c r="F600" s="88">
        <v>469.6</v>
      </c>
      <c r="G600" s="88">
        <v>469.6</v>
      </c>
      <c r="H600" s="34">
        <f>F600-[1]ведомственная!F614</f>
        <v>0</v>
      </c>
      <c r="I600" s="48"/>
    </row>
    <row r="601" spans="1:9" s="41" customFormat="1">
      <c r="A601" s="93" t="s">
        <v>122</v>
      </c>
      <c r="B601" s="58" t="s">
        <v>552</v>
      </c>
      <c r="C601" s="87" t="s">
        <v>67</v>
      </c>
      <c r="D601" s="58" t="s">
        <v>589</v>
      </c>
      <c r="E601" s="58" t="s">
        <v>590</v>
      </c>
      <c r="F601" s="88">
        <v>1.7</v>
      </c>
      <c r="G601" s="88">
        <v>1.7</v>
      </c>
      <c r="H601" s="34">
        <f>F601-[1]ведомственная!F615</f>
        <v>0</v>
      </c>
      <c r="I601" s="48"/>
    </row>
    <row r="602" spans="1:9" s="41" customFormat="1" ht="45">
      <c r="A602" s="93" t="s">
        <v>157</v>
      </c>
      <c r="B602" s="58" t="s">
        <v>552</v>
      </c>
      <c r="C602" s="87" t="s">
        <v>67</v>
      </c>
      <c r="D602" s="58" t="s">
        <v>591</v>
      </c>
      <c r="E602" s="58"/>
      <c r="F602" s="88">
        <f>F603</f>
        <v>12347</v>
      </c>
      <c r="G602" s="88">
        <f>G603</f>
        <v>12347</v>
      </c>
      <c r="H602" s="34">
        <f>F602-[1]ведомственная!F616</f>
        <v>0</v>
      </c>
      <c r="I602" s="48"/>
    </row>
    <row r="603" spans="1:9" s="41" customFormat="1" ht="30">
      <c r="A603" s="86" t="s">
        <v>172</v>
      </c>
      <c r="B603" s="58" t="s">
        <v>552</v>
      </c>
      <c r="C603" s="87" t="s">
        <v>67</v>
      </c>
      <c r="D603" s="58" t="s">
        <v>591</v>
      </c>
      <c r="E603" s="58" t="s">
        <v>485</v>
      </c>
      <c r="F603" s="88">
        <v>12347</v>
      </c>
      <c r="G603" s="88">
        <v>12347</v>
      </c>
      <c r="H603" s="34">
        <f>F603-[1]ведомственная!F617</f>
        <v>0</v>
      </c>
      <c r="I603" s="48"/>
    </row>
    <row r="604" spans="1:9" s="41" customFormat="1" ht="45">
      <c r="A604" s="86" t="s">
        <v>592</v>
      </c>
      <c r="B604" s="58" t="s">
        <v>552</v>
      </c>
      <c r="C604" s="87" t="s">
        <v>67</v>
      </c>
      <c r="D604" s="58" t="s">
        <v>593</v>
      </c>
      <c r="E604" s="58"/>
      <c r="F604" s="88">
        <f>F605</f>
        <v>2800</v>
      </c>
      <c r="G604" s="88">
        <f>G605</f>
        <v>2800</v>
      </c>
      <c r="H604" s="34">
        <f>F604-[1]ведомственная!F618</f>
        <v>0</v>
      </c>
      <c r="I604" s="48"/>
    </row>
    <row r="605" spans="1:9" s="41" customFormat="1" ht="30">
      <c r="A605" s="93" t="s">
        <v>594</v>
      </c>
      <c r="B605" s="58" t="s">
        <v>552</v>
      </c>
      <c r="C605" s="87" t="s">
        <v>67</v>
      </c>
      <c r="D605" s="58" t="s">
        <v>595</v>
      </c>
      <c r="E605" s="57"/>
      <c r="F605" s="88">
        <f>F606+F607</f>
        <v>2800</v>
      </c>
      <c r="G605" s="88">
        <f>G606+G607</f>
        <v>2800</v>
      </c>
      <c r="H605" s="34">
        <f>F605-[1]ведомственная!F619</f>
        <v>0</v>
      </c>
      <c r="I605" s="48"/>
    </row>
    <row r="606" spans="1:9" s="41" customFormat="1">
      <c r="A606" s="86" t="s">
        <v>127</v>
      </c>
      <c r="B606" s="58" t="s">
        <v>552</v>
      </c>
      <c r="C606" s="87" t="s">
        <v>67</v>
      </c>
      <c r="D606" s="58" t="s">
        <v>595</v>
      </c>
      <c r="E606" s="57">
        <v>300</v>
      </c>
      <c r="F606" s="88">
        <v>300</v>
      </c>
      <c r="G606" s="88">
        <v>300</v>
      </c>
      <c r="H606" s="34">
        <f>F606-[1]ведомственная!F620</f>
        <v>0</v>
      </c>
      <c r="I606" s="48"/>
    </row>
    <row r="607" spans="1:9" s="41" customFormat="1" ht="30">
      <c r="A607" s="86" t="s">
        <v>172</v>
      </c>
      <c r="B607" s="58" t="s">
        <v>552</v>
      </c>
      <c r="C607" s="87" t="s">
        <v>67</v>
      </c>
      <c r="D607" s="58" t="s">
        <v>595</v>
      </c>
      <c r="E607" s="57">
        <v>600</v>
      </c>
      <c r="F607" s="88">
        <v>2500</v>
      </c>
      <c r="G607" s="88">
        <v>2500</v>
      </c>
      <c r="H607" s="34">
        <f>F607-[1]ведомственная!F621</f>
        <v>0</v>
      </c>
      <c r="I607" s="48"/>
    </row>
    <row r="608" spans="1:9" ht="43.5">
      <c r="A608" s="94" t="s">
        <v>596</v>
      </c>
      <c r="B608" s="59" t="s">
        <v>597</v>
      </c>
      <c r="C608" s="87" t="s">
        <v>133</v>
      </c>
      <c r="D608" s="59"/>
      <c r="E608" s="57"/>
      <c r="F608" s="95">
        <f>F609+F630+F651+F673</f>
        <v>1352508.2000000002</v>
      </c>
      <c r="G608" s="95">
        <f>G609+G630+G651+G673</f>
        <v>485247.00000000006</v>
      </c>
      <c r="H608" s="34">
        <f>F608-[1]ведомственная!F623</f>
        <v>139400.80000000028</v>
      </c>
      <c r="I608" s="53"/>
    </row>
    <row r="609" spans="1:9" s="36" customFormat="1">
      <c r="A609" s="86" t="s">
        <v>6</v>
      </c>
      <c r="B609" s="58" t="s">
        <v>597</v>
      </c>
      <c r="C609" s="87" t="s">
        <v>5</v>
      </c>
      <c r="D609" s="58"/>
      <c r="E609" s="57"/>
      <c r="F609" s="88">
        <f>F610</f>
        <v>54748.200000000004</v>
      </c>
      <c r="G609" s="88">
        <f>G610</f>
        <v>54278.499999999993</v>
      </c>
      <c r="H609" s="34">
        <f>F609-[1]ведомственная!F624</f>
        <v>0</v>
      </c>
      <c r="I609" s="37"/>
    </row>
    <row r="610" spans="1:9" s="36" customFormat="1">
      <c r="A610" s="86" t="s">
        <v>22</v>
      </c>
      <c r="B610" s="58" t="s">
        <v>597</v>
      </c>
      <c r="C610" s="87" t="s">
        <v>21</v>
      </c>
      <c r="D610" s="58"/>
      <c r="E610" s="57"/>
      <c r="F610" s="88">
        <f>F611+F618+F625</f>
        <v>54748.200000000004</v>
      </c>
      <c r="G610" s="88">
        <f>G611+G618+G625</f>
        <v>54278.499999999993</v>
      </c>
      <c r="H610" s="34">
        <f>F610-[1]ведомственная!F625</f>
        <v>0</v>
      </c>
      <c r="I610" s="37"/>
    </row>
    <row r="611" spans="1:9" s="41" customFormat="1">
      <c r="A611" s="86" t="s">
        <v>110</v>
      </c>
      <c r="B611" s="58" t="s">
        <v>597</v>
      </c>
      <c r="C611" s="87" t="s">
        <v>21</v>
      </c>
      <c r="D611" s="58" t="s">
        <v>111</v>
      </c>
      <c r="E611" s="57"/>
      <c r="F611" s="55">
        <f>F612+F616</f>
        <v>36459.600000000006</v>
      </c>
      <c r="G611" s="55">
        <f>G612+G616</f>
        <v>36161.699999999997</v>
      </c>
      <c r="H611" s="34">
        <f>F611-[1]ведомственная!F626</f>
        <v>0</v>
      </c>
      <c r="I611" s="48"/>
    </row>
    <row r="612" spans="1:9" s="41" customFormat="1" ht="45">
      <c r="A612" s="93" t="s">
        <v>139</v>
      </c>
      <c r="B612" s="58" t="s">
        <v>597</v>
      </c>
      <c r="C612" s="87" t="s">
        <v>21</v>
      </c>
      <c r="D612" s="58" t="s">
        <v>140</v>
      </c>
      <c r="E612" s="57"/>
      <c r="F612" s="88">
        <f>F613+F614+F615</f>
        <v>35639.600000000006</v>
      </c>
      <c r="G612" s="88">
        <f>G613+G614+G615</f>
        <v>35341.699999999997</v>
      </c>
      <c r="H612" s="34">
        <f>F612-[1]ведомственная!F627</f>
        <v>0</v>
      </c>
      <c r="I612" s="48"/>
    </row>
    <row r="613" spans="1:9" s="41" customFormat="1" ht="75">
      <c r="A613" s="86" t="s">
        <v>114</v>
      </c>
      <c r="B613" s="58" t="s">
        <v>597</v>
      </c>
      <c r="C613" s="87" t="s">
        <v>21</v>
      </c>
      <c r="D613" s="58" t="s">
        <v>140</v>
      </c>
      <c r="E613" s="57">
        <v>100</v>
      </c>
      <c r="F613" s="88">
        <v>28833.9</v>
      </c>
      <c r="G613" s="88">
        <v>28695</v>
      </c>
      <c r="H613" s="34">
        <f>F613-[1]ведомственная!F628</f>
        <v>0</v>
      </c>
      <c r="I613" s="48"/>
    </row>
    <row r="614" spans="1:9" s="41" customFormat="1" ht="30">
      <c r="A614" s="86" t="s">
        <v>121</v>
      </c>
      <c r="B614" s="58" t="s">
        <v>597</v>
      </c>
      <c r="C614" s="87" t="s">
        <v>21</v>
      </c>
      <c r="D614" s="58" t="s">
        <v>140</v>
      </c>
      <c r="E614" s="57">
        <v>200</v>
      </c>
      <c r="F614" s="88">
        <v>2434.6999999999998</v>
      </c>
      <c r="G614" s="88">
        <v>2313.8000000000002</v>
      </c>
      <c r="H614" s="34">
        <f>F614-[1]ведомственная!F629</f>
        <v>0</v>
      </c>
      <c r="I614" s="48"/>
    </row>
    <row r="615" spans="1:9" s="41" customFormat="1">
      <c r="A615" s="93" t="s">
        <v>122</v>
      </c>
      <c r="B615" s="58" t="s">
        <v>597</v>
      </c>
      <c r="C615" s="87" t="s">
        <v>21</v>
      </c>
      <c r="D615" s="58" t="s">
        <v>140</v>
      </c>
      <c r="E615" s="57">
        <v>800</v>
      </c>
      <c r="F615" s="88">
        <v>4371</v>
      </c>
      <c r="G615" s="88">
        <v>4332.8999999999996</v>
      </c>
      <c r="H615" s="34">
        <f>F615-[1]ведомственная!F630</f>
        <v>0</v>
      </c>
      <c r="I615" s="48"/>
    </row>
    <row r="616" spans="1:9" s="41" customFormat="1">
      <c r="A616" s="86" t="s">
        <v>159</v>
      </c>
      <c r="B616" s="58" t="s">
        <v>597</v>
      </c>
      <c r="C616" s="87" t="s">
        <v>21</v>
      </c>
      <c r="D616" s="58" t="s">
        <v>160</v>
      </c>
      <c r="E616" s="57"/>
      <c r="F616" s="88">
        <f>F617</f>
        <v>820</v>
      </c>
      <c r="G616" s="88">
        <f>G617</f>
        <v>820</v>
      </c>
      <c r="H616" s="34">
        <f>F616-[1]ведомственная!F631</f>
        <v>0</v>
      </c>
      <c r="I616" s="48"/>
    </row>
    <row r="617" spans="1:9" s="41" customFormat="1">
      <c r="A617" s="93" t="s">
        <v>122</v>
      </c>
      <c r="B617" s="58" t="s">
        <v>597</v>
      </c>
      <c r="C617" s="87" t="s">
        <v>21</v>
      </c>
      <c r="D617" s="58" t="s">
        <v>160</v>
      </c>
      <c r="E617" s="57">
        <v>800</v>
      </c>
      <c r="F617" s="88">
        <v>820</v>
      </c>
      <c r="G617" s="88">
        <v>820</v>
      </c>
      <c r="H617" s="34">
        <f>F617-[1]ведомственная!F632</f>
        <v>0</v>
      </c>
      <c r="I617" s="48"/>
    </row>
    <row r="618" spans="1:9" s="41" customFormat="1" ht="45">
      <c r="A618" s="89" t="s">
        <v>292</v>
      </c>
      <c r="B618" s="66" t="s">
        <v>597</v>
      </c>
      <c r="C618" s="90" t="s">
        <v>21</v>
      </c>
      <c r="D618" s="66" t="s">
        <v>293</v>
      </c>
      <c r="E618" s="65"/>
      <c r="F618" s="88">
        <f t="shared" ref="F618:G620" si="31">F619</f>
        <v>17858.599999999999</v>
      </c>
      <c r="G618" s="88">
        <f t="shared" si="31"/>
        <v>17686.899999999998</v>
      </c>
      <c r="H618" s="34">
        <f>F618-[1]ведомственная!F633</f>
        <v>0</v>
      </c>
      <c r="I618" s="48"/>
    </row>
    <row r="619" spans="1:9" s="41" customFormat="1" ht="60">
      <c r="A619" s="89" t="s">
        <v>294</v>
      </c>
      <c r="B619" s="66" t="s">
        <v>597</v>
      </c>
      <c r="C619" s="90" t="s">
        <v>21</v>
      </c>
      <c r="D619" s="66" t="s">
        <v>295</v>
      </c>
      <c r="E619" s="65"/>
      <c r="F619" s="88">
        <f t="shared" si="31"/>
        <v>17858.599999999999</v>
      </c>
      <c r="G619" s="88">
        <f t="shared" si="31"/>
        <v>17686.899999999998</v>
      </c>
      <c r="H619" s="34">
        <f>F619-[1]ведомственная!F634</f>
        <v>0</v>
      </c>
      <c r="I619" s="48"/>
    </row>
    <row r="620" spans="1:9" s="41" customFormat="1" ht="60">
      <c r="A620" s="89" t="s">
        <v>296</v>
      </c>
      <c r="B620" s="66" t="s">
        <v>597</v>
      </c>
      <c r="C620" s="90" t="s">
        <v>21</v>
      </c>
      <c r="D620" s="66" t="s">
        <v>297</v>
      </c>
      <c r="E620" s="65"/>
      <c r="F620" s="88">
        <f t="shared" si="31"/>
        <v>17858.599999999999</v>
      </c>
      <c r="G620" s="88">
        <f t="shared" si="31"/>
        <v>17686.899999999998</v>
      </c>
      <c r="H620" s="34">
        <f>F620-[1]ведомственная!F635</f>
        <v>0</v>
      </c>
      <c r="I620" s="48"/>
    </row>
    <row r="621" spans="1:9" s="41" customFormat="1" ht="45">
      <c r="A621" s="91" t="s">
        <v>170</v>
      </c>
      <c r="B621" s="66" t="s">
        <v>597</v>
      </c>
      <c r="C621" s="90" t="s">
        <v>21</v>
      </c>
      <c r="D621" s="66" t="s">
        <v>598</v>
      </c>
      <c r="E621" s="65"/>
      <c r="F621" s="88">
        <f>F622+F623+F624</f>
        <v>17858.599999999999</v>
      </c>
      <c r="G621" s="88">
        <f>G622+G623+G624</f>
        <v>17686.899999999998</v>
      </c>
      <c r="H621" s="34">
        <f>F621-[1]ведомственная!F636</f>
        <v>0</v>
      </c>
      <c r="I621" s="48"/>
    </row>
    <row r="622" spans="1:9" s="41" customFormat="1" ht="75">
      <c r="A622" s="91" t="s">
        <v>599</v>
      </c>
      <c r="B622" s="66" t="s">
        <v>597</v>
      </c>
      <c r="C622" s="90" t="s">
        <v>21</v>
      </c>
      <c r="D622" s="66" t="s">
        <v>598</v>
      </c>
      <c r="E622" s="65">
        <v>100</v>
      </c>
      <c r="F622" s="88">
        <v>16696</v>
      </c>
      <c r="G622" s="88">
        <v>16674.3</v>
      </c>
      <c r="H622" s="34">
        <f>F622-[1]ведомственная!F637</f>
        <v>0</v>
      </c>
      <c r="I622" s="48"/>
    </row>
    <row r="623" spans="1:9" s="41" customFormat="1" ht="30">
      <c r="A623" s="86" t="s">
        <v>121</v>
      </c>
      <c r="B623" s="66" t="s">
        <v>597</v>
      </c>
      <c r="C623" s="90" t="s">
        <v>21</v>
      </c>
      <c r="D623" s="66" t="s">
        <v>598</v>
      </c>
      <c r="E623" s="65">
        <v>200</v>
      </c>
      <c r="F623" s="88">
        <v>1066.5999999999999</v>
      </c>
      <c r="G623" s="88">
        <v>996.1</v>
      </c>
      <c r="H623" s="34">
        <f>F623-[1]ведомственная!F638</f>
        <v>0</v>
      </c>
      <c r="I623" s="48"/>
    </row>
    <row r="624" spans="1:9" s="41" customFormat="1">
      <c r="A624" s="93" t="s">
        <v>122</v>
      </c>
      <c r="B624" s="66" t="s">
        <v>597</v>
      </c>
      <c r="C624" s="90" t="s">
        <v>21</v>
      </c>
      <c r="D624" s="66" t="s">
        <v>598</v>
      </c>
      <c r="E624" s="65">
        <v>800</v>
      </c>
      <c r="F624" s="88">
        <v>96</v>
      </c>
      <c r="G624" s="88">
        <v>16.5</v>
      </c>
      <c r="H624" s="34">
        <f>F624-[1]ведомственная!F639</f>
        <v>0</v>
      </c>
      <c r="I624" s="48"/>
    </row>
    <row r="625" spans="1:9" s="41" customFormat="1" ht="75">
      <c r="A625" s="89" t="s">
        <v>406</v>
      </c>
      <c r="B625" s="66" t="s">
        <v>597</v>
      </c>
      <c r="C625" s="90" t="s">
        <v>21</v>
      </c>
      <c r="D625" s="66" t="s">
        <v>228</v>
      </c>
      <c r="E625" s="65"/>
      <c r="F625" s="88">
        <f t="shared" ref="F625:G628" si="32">F626</f>
        <v>430</v>
      </c>
      <c r="G625" s="88">
        <f t="shared" si="32"/>
        <v>429.9</v>
      </c>
      <c r="H625" s="34">
        <f>F625-[1]ведомственная!F640</f>
        <v>0</v>
      </c>
      <c r="I625" s="48"/>
    </row>
    <row r="626" spans="1:9" s="41" customFormat="1" ht="30">
      <c r="A626" s="93" t="s">
        <v>600</v>
      </c>
      <c r="B626" s="66" t="s">
        <v>597</v>
      </c>
      <c r="C626" s="90" t="s">
        <v>21</v>
      </c>
      <c r="D626" s="66" t="s">
        <v>601</v>
      </c>
      <c r="E626" s="65"/>
      <c r="F626" s="88">
        <f t="shared" si="32"/>
        <v>430</v>
      </c>
      <c r="G626" s="88">
        <f t="shared" si="32"/>
        <v>429.9</v>
      </c>
      <c r="H626" s="34">
        <f>F626-[1]ведомственная!F641</f>
        <v>0</v>
      </c>
      <c r="I626" s="48"/>
    </row>
    <row r="627" spans="1:9" s="41" customFormat="1" ht="45">
      <c r="A627" s="93" t="s">
        <v>602</v>
      </c>
      <c r="B627" s="66" t="s">
        <v>597</v>
      </c>
      <c r="C627" s="90" t="s">
        <v>21</v>
      </c>
      <c r="D627" s="66" t="s">
        <v>603</v>
      </c>
      <c r="E627" s="65"/>
      <c r="F627" s="88">
        <f t="shared" si="32"/>
        <v>430</v>
      </c>
      <c r="G627" s="88">
        <f t="shared" si="32"/>
        <v>429.9</v>
      </c>
      <c r="H627" s="34">
        <f>F627-[1]ведомственная!F642</f>
        <v>0</v>
      </c>
      <c r="I627" s="48"/>
    </row>
    <row r="628" spans="1:9" s="41" customFormat="1" ht="45">
      <c r="A628" s="93" t="s">
        <v>604</v>
      </c>
      <c r="B628" s="66" t="s">
        <v>597</v>
      </c>
      <c r="C628" s="90" t="s">
        <v>21</v>
      </c>
      <c r="D628" s="66" t="s">
        <v>605</v>
      </c>
      <c r="E628" s="65"/>
      <c r="F628" s="88">
        <f t="shared" si="32"/>
        <v>430</v>
      </c>
      <c r="G628" s="88">
        <f t="shared" si="32"/>
        <v>429.9</v>
      </c>
      <c r="H628" s="34">
        <f>F628-[1]ведомственная!F643</f>
        <v>0</v>
      </c>
      <c r="I628" s="48"/>
    </row>
    <row r="629" spans="1:9" s="41" customFormat="1" ht="30">
      <c r="A629" s="86" t="s">
        <v>121</v>
      </c>
      <c r="B629" s="66" t="s">
        <v>597</v>
      </c>
      <c r="C629" s="90" t="s">
        <v>21</v>
      </c>
      <c r="D629" s="66" t="s">
        <v>605</v>
      </c>
      <c r="E629" s="65">
        <v>200</v>
      </c>
      <c r="F629" s="88">
        <v>430</v>
      </c>
      <c r="G629" s="88">
        <v>429.9</v>
      </c>
      <c r="H629" s="34">
        <f>F629-[1]ведомственная!F644</f>
        <v>0</v>
      </c>
      <c r="I629" s="48"/>
    </row>
    <row r="630" spans="1:9" s="36" customFormat="1">
      <c r="A630" s="89" t="s">
        <v>278</v>
      </c>
      <c r="B630" s="66" t="s">
        <v>597</v>
      </c>
      <c r="C630" s="90" t="s">
        <v>43</v>
      </c>
      <c r="D630" s="66"/>
      <c r="E630" s="65"/>
      <c r="F630" s="88">
        <f>F631</f>
        <v>1216854.4000000001</v>
      </c>
      <c r="G630" s="88">
        <f>G631</f>
        <v>350758.30000000005</v>
      </c>
      <c r="H630" s="34">
        <f>F630-[1]ведомственная!F645</f>
        <v>139400.80000000005</v>
      </c>
      <c r="I630" s="37"/>
    </row>
    <row r="631" spans="1:9" s="36" customFormat="1">
      <c r="A631" s="89" t="s">
        <v>279</v>
      </c>
      <c r="B631" s="66" t="s">
        <v>597</v>
      </c>
      <c r="C631" s="90" t="s">
        <v>45</v>
      </c>
      <c r="D631" s="66"/>
      <c r="E631" s="65"/>
      <c r="F631" s="88">
        <f>F632+F635+F646</f>
        <v>1216854.4000000001</v>
      </c>
      <c r="G631" s="88">
        <f>G632+G635+G646</f>
        <v>350758.30000000005</v>
      </c>
      <c r="H631" s="34">
        <f>F631-[1]ведомственная!F646</f>
        <v>139400.80000000005</v>
      </c>
      <c r="I631" s="37"/>
    </row>
    <row r="632" spans="1:9" s="41" customFormat="1">
      <c r="A632" s="89" t="s">
        <v>110</v>
      </c>
      <c r="B632" s="66" t="s">
        <v>597</v>
      </c>
      <c r="C632" s="90" t="s">
        <v>45</v>
      </c>
      <c r="D632" s="66" t="s">
        <v>111</v>
      </c>
      <c r="E632" s="65"/>
      <c r="F632" s="88">
        <f>F633</f>
        <v>8250</v>
      </c>
      <c r="G632" s="88">
        <f>G633</f>
        <v>8248.7000000000007</v>
      </c>
      <c r="H632" s="34">
        <f>F632-[1]ведомственная!F647</f>
        <v>-1.1641532182693481E-10</v>
      </c>
      <c r="I632" s="48"/>
    </row>
    <row r="633" spans="1:9" s="41" customFormat="1" ht="30">
      <c r="A633" s="89" t="s">
        <v>606</v>
      </c>
      <c r="B633" s="66" t="s">
        <v>597</v>
      </c>
      <c r="C633" s="90" t="s">
        <v>45</v>
      </c>
      <c r="D633" s="66" t="s">
        <v>607</v>
      </c>
      <c r="E633" s="65"/>
      <c r="F633" s="88">
        <f>F634</f>
        <v>8250</v>
      </c>
      <c r="G633" s="88">
        <f>G634</f>
        <v>8248.7000000000007</v>
      </c>
      <c r="H633" s="34">
        <f>F633-[1]ведомственная!F648</f>
        <v>0</v>
      </c>
      <c r="I633" s="48"/>
    </row>
    <row r="634" spans="1:9" s="41" customFormat="1" ht="45">
      <c r="A634" s="91" t="s">
        <v>161</v>
      </c>
      <c r="B634" s="66" t="s">
        <v>597</v>
      </c>
      <c r="C634" s="90" t="s">
        <v>45</v>
      </c>
      <c r="D634" s="66" t="s">
        <v>607</v>
      </c>
      <c r="E634" s="65">
        <v>400</v>
      </c>
      <c r="F634" s="88">
        <v>8250</v>
      </c>
      <c r="G634" s="88">
        <v>8248.7000000000007</v>
      </c>
      <c r="H634" s="34">
        <f>F634-[1]ведомственная!F649</f>
        <v>0</v>
      </c>
      <c r="I634" s="48"/>
    </row>
    <row r="635" spans="1:9" s="41" customFormat="1" ht="45">
      <c r="A635" s="89" t="s">
        <v>292</v>
      </c>
      <c r="B635" s="66" t="s">
        <v>597</v>
      </c>
      <c r="C635" s="90" t="s">
        <v>45</v>
      </c>
      <c r="D635" s="66" t="s">
        <v>293</v>
      </c>
      <c r="E635" s="65"/>
      <c r="F635" s="55">
        <f>F636+F642</f>
        <v>1198604.4000000001</v>
      </c>
      <c r="G635" s="55">
        <f>G636+G642</f>
        <v>332589.60000000003</v>
      </c>
      <c r="H635" s="34">
        <f>F635-[1]ведомственная!F650</f>
        <v>139400.80000000005</v>
      </c>
      <c r="I635" s="49"/>
    </row>
    <row r="636" spans="1:9" s="41" customFormat="1" ht="30">
      <c r="A636" s="89" t="s">
        <v>400</v>
      </c>
      <c r="B636" s="66" t="s">
        <v>597</v>
      </c>
      <c r="C636" s="90" t="s">
        <v>45</v>
      </c>
      <c r="D636" s="66" t="s">
        <v>401</v>
      </c>
      <c r="E636" s="65"/>
      <c r="F636" s="55">
        <f>F637+F640</f>
        <v>1198437.6000000001</v>
      </c>
      <c r="G636" s="55">
        <f>G637+G640</f>
        <v>332438.2</v>
      </c>
      <c r="H636" s="34">
        <f>F636-[1]ведомственная!F651</f>
        <v>139400.80000000005</v>
      </c>
      <c r="I636" s="49"/>
    </row>
    <row r="637" spans="1:9" s="41" customFormat="1" ht="30">
      <c r="A637" s="89" t="s">
        <v>402</v>
      </c>
      <c r="B637" s="66" t="s">
        <v>597</v>
      </c>
      <c r="C637" s="90" t="s">
        <v>45</v>
      </c>
      <c r="D637" s="66" t="s">
        <v>403</v>
      </c>
      <c r="E637" s="65"/>
      <c r="F637" s="88">
        <f>F638</f>
        <v>12719</v>
      </c>
      <c r="G637" s="88">
        <f>G638</f>
        <v>12719</v>
      </c>
      <c r="H637" s="34">
        <f>F637-[1]ведомственная!F652</f>
        <v>0</v>
      </c>
      <c r="I637" s="48"/>
    </row>
    <row r="638" spans="1:9" s="41" customFormat="1" ht="45">
      <c r="A638" s="91" t="s">
        <v>608</v>
      </c>
      <c r="B638" s="66" t="s">
        <v>597</v>
      </c>
      <c r="C638" s="90" t="s">
        <v>45</v>
      </c>
      <c r="D638" s="66" t="s">
        <v>609</v>
      </c>
      <c r="E638" s="65"/>
      <c r="F638" s="88">
        <f>F639</f>
        <v>12719</v>
      </c>
      <c r="G638" s="88">
        <f>G639</f>
        <v>12719</v>
      </c>
      <c r="H638" s="34">
        <f>F638-[1]ведомственная!F653</f>
        <v>0</v>
      </c>
      <c r="I638" s="48"/>
    </row>
    <row r="639" spans="1:9" s="41" customFormat="1" ht="45">
      <c r="A639" s="91" t="s">
        <v>161</v>
      </c>
      <c r="B639" s="66" t="s">
        <v>597</v>
      </c>
      <c r="C639" s="90" t="s">
        <v>45</v>
      </c>
      <c r="D639" s="66" t="s">
        <v>609</v>
      </c>
      <c r="E639" s="65">
        <v>400</v>
      </c>
      <c r="F639" s="88">
        <v>12719</v>
      </c>
      <c r="G639" s="88">
        <v>12719</v>
      </c>
      <c r="H639" s="34">
        <f>F639-[1]ведомственная!F654</f>
        <v>0</v>
      </c>
      <c r="I639" s="48"/>
    </row>
    <row r="640" spans="1:9" s="41" customFormat="1" ht="165">
      <c r="A640" s="91" t="s">
        <v>610</v>
      </c>
      <c r="B640" s="66" t="s">
        <v>597</v>
      </c>
      <c r="C640" s="90" t="s">
        <v>45</v>
      </c>
      <c r="D640" s="66" t="s">
        <v>611</v>
      </c>
      <c r="E640" s="65"/>
      <c r="F640" s="88">
        <f>F641</f>
        <v>1185718.6000000001</v>
      </c>
      <c r="G640" s="88">
        <f>G641</f>
        <v>319719.2</v>
      </c>
      <c r="H640" s="34">
        <f>F640-[1]ведомственная!F655</f>
        <v>139400.80000000016</v>
      </c>
      <c r="I640" s="48"/>
    </row>
    <row r="641" spans="1:9" s="41" customFormat="1" ht="45">
      <c r="A641" s="91" t="s">
        <v>161</v>
      </c>
      <c r="B641" s="66" t="s">
        <v>597</v>
      </c>
      <c r="C641" s="90" t="s">
        <v>45</v>
      </c>
      <c r="D641" s="66" t="s">
        <v>611</v>
      </c>
      <c r="E641" s="65">
        <v>400</v>
      </c>
      <c r="F641" s="88">
        <v>1185718.6000000001</v>
      </c>
      <c r="G641" s="88">
        <v>319719.2</v>
      </c>
      <c r="H641" s="34">
        <f>F641-[1]ведомственная!F656</f>
        <v>139400.80000000016</v>
      </c>
      <c r="I641" s="80" t="s">
        <v>612</v>
      </c>
    </row>
    <row r="642" spans="1:9" s="41" customFormat="1" ht="60">
      <c r="A642" s="89" t="s">
        <v>294</v>
      </c>
      <c r="B642" s="66" t="s">
        <v>597</v>
      </c>
      <c r="C642" s="90" t="s">
        <v>45</v>
      </c>
      <c r="D642" s="66" t="s">
        <v>295</v>
      </c>
      <c r="E642" s="65"/>
      <c r="F642" s="88">
        <f t="shared" ref="F642:G644" si="33">F643</f>
        <v>166.8</v>
      </c>
      <c r="G642" s="88">
        <f t="shared" si="33"/>
        <v>151.4</v>
      </c>
      <c r="H642" s="34">
        <f>F642-[1]ведомственная!F657</f>
        <v>0</v>
      </c>
      <c r="I642" s="48"/>
    </row>
    <row r="643" spans="1:9" s="41" customFormat="1" ht="60">
      <c r="A643" s="89" t="s">
        <v>296</v>
      </c>
      <c r="B643" s="66" t="s">
        <v>597</v>
      </c>
      <c r="C643" s="90" t="s">
        <v>45</v>
      </c>
      <c r="D643" s="66" t="s">
        <v>297</v>
      </c>
      <c r="E643" s="65"/>
      <c r="F643" s="88">
        <f t="shared" si="33"/>
        <v>166.8</v>
      </c>
      <c r="G643" s="88">
        <f t="shared" si="33"/>
        <v>151.4</v>
      </c>
      <c r="H643" s="34">
        <f>F643-[1]ведомственная!F658</f>
        <v>0</v>
      </c>
      <c r="I643" s="48"/>
    </row>
    <row r="644" spans="1:9" s="41" customFormat="1">
      <c r="A644" s="89" t="s">
        <v>298</v>
      </c>
      <c r="B644" s="66" t="s">
        <v>597</v>
      </c>
      <c r="C644" s="90" t="s">
        <v>45</v>
      </c>
      <c r="D644" s="66" t="s">
        <v>299</v>
      </c>
      <c r="E644" s="65"/>
      <c r="F644" s="88">
        <f t="shared" si="33"/>
        <v>166.8</v>
      </c>
      <c r="G644" s="88">
        <f t="shared" si="33"/>
        <v>151.4</v>
      </c>
      <c r="H644" s="34">
        <f>F644-[1]ведомственная!F659</f>
        <v>0</v>
      </c>
      <c r="I644" s="48"/>
    </row>
    <row r="645" spans="1:9" s="41" customFormat="1" ht="30">
      <c r="A645" s="86" t="s">
        <v>121</v>
      </c>
      <c r="B645" s="66" t="s">
        <v>597</v>
      </c>
      <c r="C645" s="90" t="s">
        <v>45</v>
      </c>
      <c r="D645" s="66" t="s">
        <v>299</v>
      </c>
      <c r="E645" s="65">
        <v>200</v>
      </c>
      <c r="F645" s="88">
        <v>166.8</v>
      </c>
      <c r="G645" s="88">
        <v>151.4</v>
      </c>
      <c r="H645" s="34">
        <f>F645-[1]ведомственная!F660</f>
        <v>0</v>
      </c>
      <c r="I645" s="48"/>
    </row>
    <row r="646" spans="1:9" s="41" customFormat="1" ht="75">
      <c r="A646" s="89" t="s">
        <v>406</v>
      </c>
      <c r="B646" s="66" t="s">
        <v>597</v>
      </c>
      <c r="C646" s="90" t="s">
        <v>45</v>
      </c>
      <c r="D646" s="66" t="s">
        <v>228</v>
      </c>
      <c r="E646" s="65"/>
      <c r="F646" s="88">
        <f t="shared" ref="F646:G649" si="34">F647</f>
        <v>10000</v>
      </c>
      <c r="G646" s="88">
        <f t="shared" si="34"/>
        <v>9920</v>
      </c>
      <c r="H646" s="34">
        <f>F646-[1]ведомственная!F661</f>
        <v>0</v>
      </c>
      <c r="I646" s="48"/>
    </row>
    <row r="647" spans="1:9" s="41" customFormat="1" ht="30">
      <c r="A647" s="91" t="s">
        <v>286</v>
      </c>
      <c r="B647" s="66" t="s">
        <v>597</v>
      </c>
      <c r="C647" s="90" t="s">
        <v>45</v>
      </c>
      <c r="D647" s="66" t="s">
        <v>287</v>
      </c>
      <c r="E647" s="65"/>
      <c r="F647" s="88">
        <f t="shared" si="34"/>
        <v>10000</v>
      </c>
      <c r="G647" s="88">
        <f t="shared" si="34"/>
        <v>9920</v>
      </c>
      <c r="H647" s="34">
        <f>F647-[1]ведомственная!F662</f>
        <v>0</v>
      </c>
      <c r="I647" s="48"/>
    </row>
    <row r="648" spans="1:9" s="41" customFormat="1" ht="45">
      <c r="A648" s="91" t="s">
        <v>288</v>
      </c>
      <c r="B648" s="66" t="s">
        <v>597</v>
      </c>
      <c r="C648" s="90" t="s">
        <v>45</v>
      </c>
      <c r="D648" s="66" t="s">
        <v>289</v>
      </c>
      <c r="E648" s="65"/>
      <c r="F648" s="88">
        <f t="shared" si="34"/>
        <v>10000</v>
      </c>
      <c r="G648" s="88">
        <f t="shared" si="34"/>
        <v>9920</v>
      </c>
      <c r="H648" s="34">
        <f>F648-[1]ведомственная!F663</f>
        <v>0</v>
      </c>
      <c r="I648" s="48"/>
    </row>
    <row r="649" spans="1:9" s="41" customFormat="1" ht="60">
      <c r="A649" s="91" t="s">
        <v>613</v>
      </c>
      <c r="B649" s="66" t="s">
        <v>597</v>
      </c>
      <c r="C649" s="90" t="s">
        <v>45</v>
      </c>
      <c r="D649" s="66" t="s">
        <v>614</v>
      </c>
      <c r="E649" s="65"/>
      <c r="F649" s="88">
        <f t="shared" si="34"/>
        <v>10000</v>
      </c>
      <c r="G649" s="88">
        <f t="shared" si="34"/>
        <v>9920</v>
      </c>
      <c r="H649" s="34">
        <f>F649-[1]ведомственная!F664</f>
        <v>0</v>
      </c>
      <c r="I649" s="48"/>
    </row>
    <row r="650" spans="1:9" s="41" customFormat="1" ht="30">
      <c r="A650" s="86" t="s">
        <v>121</v>
      </c>
      <c r="B650" s="66" t="s">
        <v>597</v>
      </c>
      <c r="C650" s="90" t="s">
        <v>45</v>
      </c>
      <c r="D650" s="66" t="s">
        <v>614</v>
      </c>
      <c r="E650" s="65">
        <v>200</v>
      </c>
      <c r="F650" s="88">
        <v>10000</v>
      </c>
      <c r="G650" s="88">
        <v>9920</v>
      </c>
      <c r="H650" s="34">
        <f>F650-[1]ведомственная!F665</f>
        <v>0</v>
      </c>
      <c r="I650" s="48"/>
    </row>
    <row r="651" spans="1:9">
      <c r="A651" s="89" t="s">
        <v>70</v>
      </c>
      <c r="B651" s="66" t="s">
        <v>597</v>
      </c>
      <c r="C651" s="90" t="s">
        <v>69</v>
      </c>
      <c r="D651" s="66"/>
      <c r="E651" s="65"/>
      <c r="F651" s="88">
        <f>F652+F666</f>
        <v>80456.099999999991</v>
      </c>
      <c r="G651" s="88">
        <f>G652+G666</f>
        <v>79807</v>
      </c>
      <c r="H651" s="34">
        <f>F651-[1]ведомственная!F666</f>
        <v>0</v>
      </c>
      <c r="I651" s="42"/>
    </row>
    <row r="652" spans="1:9">
      <c r="A652" s="89" t="s">
        <v>74</v>
      </c>
      <c r="B652" s="66" t="s">
        <v>597</v>
      </c>
      <c r="C652" s="90" t="s">
        <v>73</v>
      </c>
      <c r="D652" s="66"/>
      <c r="E652" s="65"/>
      <c r="F652" s="88">
        <f>F653</f>
        <v>5945.9</v>
      </c>
      <c r="G652" s="88">
        <f>G653</f>
        <v>5881.8000000000011</v>
      </c>
      <c r="H652" s="34">
        <f>F652-[1]ведомственная!F667</f>
        <v>0</v>
      </c>
      <c r="I652" s="42"/>
    </row>
    <row r="653" spans="1:9" ht="45">
      <c r="A653" s="89" t="s">
        <v>292</v>
      </c>
      <c r="B653" s="66" t="s">
        <v>597</v>
      </c>
      <c r="C653" s="90" t="s">
        <v>73</v>
      </c>
      <c r="D653" s="66" t="s">
        <v>293</v>
      </c>
      <c r="E653" s="65"/>
      <c r="F653" s="88">
        <f>F654+F658</f>
        <v>5945.9</v>
      </c>
      <c r="G653" s="88">
        <f>G654+G658</f>
        <v>5881.8000000000011</v>
      </c>
      <c r="H653" s="34">
        <f>F653-[1]ведомственная!F668</f>
        <v>0</v>
      </c>
      <c r="I653" s="42"/>
    </row>
    <row r="654" spans="1:9" s="41" customFormat="1" ht="45">
      <c r="A654" s="89" t="s">
        <v>615</v>
      </c>
      <c r="B654" s="66" t="s">
        <v>597</v>
      </c>
      <c r="C654" s="90" t="s">
        <v>73</v>
      </c>
      <c r="D654" s="66" t="s">
        <v>616</v>
      </c>
      <c r="E654" s="65"/>
      <c r="F654" s="88">
        <f t="shared" ref="F654:G656" si="35">F655</f>
        <v>513.6</v>
      </c>
      <c r="G654" s="88">
        <f t="shared" si="35"/>
        <v>513.6</v>
      </c>
      <c r="H654" s="34">
        <f>F654-[1]ведомственная!F669</f>
        <v>0</v>
      </c>
      <c r="I654" s="48"/>
    </row>
    <row r="655" spans="1:9" s="41" customFormat="1" ht="45">
      <c r="A655" s="89" t="s">
        <v>617</v>
      </c>
      <c r="B655" s="66" t="s">
        <v>597</v>
      </c>
      <c r="C655" s="90" t="s">
        <v>73</v>
      </c>
      <c r="D655" s="66" t="s">
        <v>618</v>
      </c>
      <c r="E655" s="65"/>
      <c r="F655" s="88">
        <f t="shared" si="35"/>
        <v>513.6</v>
      </c>
      <c r="G655" s="88">
        <f t="shared" si="35"/>
        <v>513.6</v>
      </c>
      <c r="H655" s="34">
        <f>F655-[1]ведомственная!F670</f>
        <v>0</v>
      </c>
      <c r="I655" s="48"/>
    </row>
    <row r="656" spans="1:9" s="41" customFormat="1" ht="60">
      <c r="A656" s="89" t="s">
        <v>619</v>
      </c>
      <c r="B656" s="66" t="s">
        <v>597</v>
      </c>
      <c r="C656" s="90" t="s">
        <v>620</v>
      </c>
      <c r="D656" s="66" t="s">
        <v>621</v>
      </c>
      <c r="E656" s="65"/>
      <c r="F656" s="88">
        <f t="shared" si="35"/>
        <v>513.6</v>
      </c>
      <c r="G656" s="88">
        <f t="shared" si="35"/>
        <v>513.6</v>
      </c>
      <c r="H656" s="34">
        <f>F656-[1]ведомственная!F671</f>
        <v>0</v>
      </c>
      <c r="I656" s="48"/>
    </row>
    <row r="657" spans="1:9" s="41" customFormat="1">
      <c r="A657" s="86" t="s">
        <v>127</v>
      </c>
      <c r="B657" s="66" t="s">
        <v>597</v>
      </c>
      <c r="C657" s="90" t="s">
        <v>620</v>
      </c>
      <c r="D657" s="66" t="s">
        <v>621</v>
      </c>
      <c r="E657" s="65">
        <v>300</v>
      </c>
      <c r="F657" s="88">
        <v>513.6</v>
      </c>
      <c r="G657" s="88">
        <v>513.6</v>
      </c>
      <c r="H657" s="34">
        <f>F657-[1]ведомственная!F672</f>
        <v>0</v>
      </c>
      <c r="I657" s="48"/>
    </row>
    <row r="658" spans="1:9">
      <c r="A658" s="89" t="s">
        <v>622</v>
      </c>
      <c r="B658" s="66" t="s">
        <v>597</v>
      </c>
      <c r="C658" s="90" t="s">
        <v>73</v>
      </c>
      <c r="D658" s="66" t="s">
        <v>623</v>
      </c>
      <c r="E658" s="65"/>
      <c r="F658" s="55">
        <f>F659</f>
        <v>5432.2999999999993</v>
      </c>
      <c r="G658" s="55">
        <f>G659</f>
        <v>5368.2000000000007</v>
      </c>
      <c r="H658" s="34">
        <f>F658-[1]ведомственная!F673</f>
        <v>0</v>
      </c>
      <c r="I658" s="43"/>
    </row>
    <row r="659" spans="1:9" ht="30">
      <c r="A659" s="89" t="s">
        <v>624</v>
      </c>
      <c r="B659" s="66" t="s">
        <v>597</v>
      </c>
      <c r="C659" s="90" t="s">
        <v>73</v>
      </c>
      <c r="D659" s="66" t="s">
        <v>625</v>
      </c>
      <c r="E659" s="65"/>
      <c r="F659" s="55">
        <f>F660+F662+F664</f>
        <v>5432.2999999999993</v>
      </c>
      <c r="G659" s="55">
        <f>G660+G662+G664</f>
        <v>5368.2000000000007</v>
      </c>
      <c r="H659" s="34">
        <f>F659-[1]ведомственная!F674</f>
        <v>0</v>
      </c>
      <c r="I659" s="43"/>
    </row>
    <row r="660" spans="1:9" s="41" customFormat="1" ht="150">
      <c r="A660" s="92" t="s">
        <v>626</v>
      </c>
      <c r="B660" s="66" t="s">
        <v>597</v>
      </c>
      <c r="C660" s="90" t="s">
        <v>73</v>
      </c>
      <c r="D660" s="65" t="s">
        <v>627</v>
      </c>
      <c r="E660" s="65"/>
      <c r="F660" s="88">
        <f>F661</f>
        <v>1537.6</v>
      </c>
      <c r="G660" s="88">
        <f>G661</f>
        <v>1473.7</v>
      </c>
      <c r="H660" s="34">
        <f>F660-[1]ведомственная!F675</f>
        <v>0</v>
      </c>
      <c r="I660" s="48"/>
    </row>
    <row r="661" spans="1:9" s="41" customFormat="1">
      <c r="A661" s="86" t="s">
        <v>127</v>
      </c>
      <c r="B661" s="66" t="s">
        <v>597</v>
      </c>
      <c r="C661" s="90" t="s">
        <v>73</v>
      </c>
      <c r="D661" s="65" t="s">
        <v>627</v>
      </c>
      <c r="E661" s="65">
        <v>300</v>
      </c>
      <c r="F661" s="88">
        <v>1537.6</v>
      </c>
      <c r="G661" s="88">
        <v>1473.7</v>
      </c>
      <c r="H661" s="34">
        <f>F661-[1]ведомственная!F676</f>
        <v>0</v>
      </c>
      <c r="I661" s="48"/>
    </row>
    <row r="662" spans="1:9" s="41" customFormat="1" ht="150">
      <c r="A662" s="92" t="s">
        <v>626</v>
      </c>
      <c r="B662" s="66" t="s">
        <v>597</v>
      </c>
      <c r="C662" s="90" t="s">
        <v>73</v>
      </c>
      <c r="D662" s="65" t="s">
        <v>628</v>
      </c>
      <c r="E662" s="65"/>
      <c r="F662" s="88">
        <f>F663</f>
        <v>2461.1</v>
      </c>
      <c r="G662" s="88">
        <f>G663</f>
        <v>2461.1</v>
      </c>
      <c r="H662" s="34">
        <f>F662-[1]ведомственная!F677</f>
        <v>0</v>
      </c>
      <c r="I662" s="48"/>
    </row>
    <row r="663" spans="1:9" s="41" customFormat="1">
      <c r="A663" s="86" t="s">
        <v>127</v>
      </c>
      <c r="B663" s="66" t="s">
        <v>597</v>
      </c>
      <c r="C663" s="90" t="s">
        <v>73</v>
      </c>
      <c r="D663" s="65" t="s">
        <v>628</v>
      </c>
      <c r="E663" s="65">
        <v>300</v>
      </c>
      <c r="F663" s="88">
        <v>2461.1</v>
      </c>
      <c r="G663" s="88">
        <v>2461.1</v>
      </c>
      <c r="H663" s="34">
        <f>F663-[1]ведомственная!F678</f>
        <v>0</v>
      </c>
      <c r="I663" s="48"/>
    </row>
    <row r="664" spans="1:9" s="41" customFormat="1" ht="30">
      <c r="A664" s="89" t="s">
        <v>629</v>
      </c>
      <c r="B664" s="66" t="s">
        <v>597</v>
      </c>
      <c r="C664" s="90" t="s">
        <v>73</v>
      </c>
      <c r="D664" s="66" t="s">
        <v>630</v>
      </c>
      <c r="E664" s="65"/>
      <c r="F664" s="88">
        <f>F665</f>
        <v>1433.6</v>
      </c>
      <c r="G664" s="88">
        <f>G665</f>
        <v>1433.4</v>
      </c>
      <c r="H664" s="34">
        <f>F664-[1]ведомственная!F679</f>
        <v>0</v>
      </c>
      <c r="I664" s="48"/>
    </row>
    <row r="665" spans="1:9" s="41" customFormat="1">
      <c r="A665" s="86" t="s">
        <v>127</v>
      </c>
      <c r="B665" s="66" t="s">
        <v>597</v>
      </c>
      <c r="C665" s="90" t="s">
        <v>73</v>
      </c>
      <c r="D665" s="66" t="s">
        <v>630</v>
      </c>
      <c r="E665" s="65">
        <v>300</v>
      </c>
      <c r="F665" s="88">
        <v>1433.6</v>
      </c>
      <c r="G665" s="88">
        <v>1433.4</v>
      </c>
      <c r="H665" s="34">
        <f>F665-[1]ведомственная!F680</f>
        <v>0</v>
      </c>
      <c r="I665" s="48"/>
    </row>
    <row r="666" spans="1:9">
      <c r="A666" s="89" t="s">
        <v>542</v>
      </c>
      <c r="B666" s="66" t="s">
        <v>597</v>
      </c>
      <c r="C666" s="90" t="s">
        <v>75</v>
      </c>
      <c r="D666" s="66"/>
      <c r="E666" s="66"/>
      <c r="F666" s="88">
        <f>F667</f>
        <v>74510.2</v>
      </c>
      <c r="G666" s="88">
        <f>G667</f>
        <v>73925.2</v>
      </c>
      <c r="H666" s="34">
        <f>F666-[1]ведомственная!F681</f>
        <v>0</v>
      </c>
      <c r="I666" s="42"/>
    </row>
    <row r="667" spans="1:9">
      <c r="A667" s="86" t="s">
        <v>110</v>
      </c>
      <c r="B667" s="66" t="s">
        <v>597</v>
      </c>
      <c r="C667" s="90" t="s">
        <v>75</v>
      </c>
      <c r="D667" s="58" t="s">
        <v>111</v>
      </c>
      <c r="E667" s="66"/>
      <c r="F667" s="88">
        <f>F668</f>
        <v>74510.2</v>
      </c>
      <c r="G667" s="88">
        <f>G668</f>
        <v>73925.2</v>
      </c>
      <c r="H667" s="34">
        <f>F667-[1]ведомственная!F682</f>
        <v>0</v>
      </c>
      <c r="I667" s="42"/>
    </row>
    <row r="668" spans="1:9">
      <c r="A668" s="93" t="s">
        <v>141</v>
      </c>
      <c r="B668" s="66" t="s">
        <v>597</v>
      </c>
      <c r="C668" s="90" t="s">
        <v>75</v>
      </c>
      <c r="D668" s="58" t="s">
        <v>142</v>
      </c>
      <c r="E668" s="66"/>
      <c r="F668" s="88">
        <f>F669+F671</f>
        <v>74510.2</v>
      </c>
      <c r="G668" s="88">
        <f>G669+G671</f>
        <v>73925.2</v>
      </c>
      <c r="H668" s="34">
        <f>F668-[1]ведомственная!F683</f>
        <v>0</v>
      </c>
      <c r="I668" s="42"/>
    </row>
    <row r="669" spans="1:9" s="41" customFormat="1" ht="150">
      <c r="A669" s="91" t="s">
        <v>631</v>
      </c>
      <c r="B669" s="66" t="s">
        <v>597</v>
      </c>
      <c r="C669" s="90" t="s">
        <v>75</v>
      </c>
      <c r="D669" s="58" t="s">
        <v>632</v>
      </c>
      <c r="E669" s="66"/>
      <c r="F669" s="88">
        <f>F670</f>
        <v>46258.400000000001</v>
      </c>
      <c r="G669" s="88">
        <f>G670</f>
        <v>46258.400000000001</v>
      </c>
      <c r="H669" s="34">
        <f>F669-[1]ведомственная!F684</f>
        <v>0</v>
      </c>
      <c r="I669" s="48"/>
    </row>
    <row r="670" spans="1:9" s="41" customFormat="1" ht="45">
      <c r="A670" s="91" t="s">
        <v>161</v>
      </c>
      <c r="B670" s="66" t="s">
        <v>597</v>
      </c>
      <c r="C670" s="90" t="s">
        <v>75</v>
      </c>
      <c r="D670" s="58" t="s">
        <v>632</v>
      </c>
      <c r="E670" s="66" t="s">
        <v>633</v>
      </c>
      <c r="F670" s="88">
        <v>46258.400000000001</v>
      </c>
      <c r="G670" s="88">
        <v>46258.400000000001</v>
      </c>
      <c r="H670" s="34">
        <f>F670-[1]ведомственная!F685</f>
        <v>0</v>
      </c>
      <c r="I670" s="48"/>
    </row>
    <row r="671" spans="1:9" s="41" customFormat="1" ht="150">
      <c r="A671" s="91" t="s">
        <v>631</v>
      </c>
      <c r="B671" s="66" t="s">
        <v>597</v>
      </c>
      <c r="C671" s="90" t="s">
        <v>75</v>
      </c>
      <c r="D671" s="58" t="s">
        <v>634</v>
      </c>
      <c r="E671" s="66"/>
      <c r="F671" s="88">
        <f>F672</f>
        <v>28251.8</v>
      </c>
      <c r="G671" s="88">
        <f>G672</f>
        <v>27666.799999999999</v>
      </c>
      <c r="H671" s="34">
        <f>F671-[1]ведомственная!F686</f>
        <v>0</v>
      </c>
      <c r="I671" s="48"/>
    </row>
    <row r="672" spans="1:9" s="41" customFormat="1" ht="45">
      <c r="A672" s="91" t="s">
        <v>161</v>
      </c>
      <c r="B672" s="66" t="s">
        <v>597</v>
      </c>
      <c r="C672" s="90" t="s">
        <v>75</v>
      </c>
      <c r="D672" s="58" t="s">
        <v>634</v>
      </c>
      <c r="E672" s="66" t="s">
        <v>633</v>
      </c>
      <c r="F672" s="88">
        <v>28251.8</v>
      </c>
      <c r="G672" s="88">
        <v>27666.799999999999</v>
      </c>
      <c r="H672" s="34">
        <f>F672-[1]ведомственная!F687</f>
        <v>0</v>
      </c>
      <c r="I672" s="48"/>
    </row>
    <row r="673" spans="1:9" s="41" customFormat="1">
      <c r="A673" s="91" t="s">
        <v>367</v>
      </c>
      <c r="B673" s="66" t="s">
        <v>597</v>
      </c>
      <c r="C673" s="90" t="s">
        <v>83</v>
      </c>
      <c r="D673" s="66"/>
      <c r="E673" s="65"/>
      <c r="F673" s="88">
        <f t="shared" ref="F673:G677" si="36">F674</f>
        <v>449.5</v>
      </c>
      <c r="G673" s="88">
        <f t="shared" si="36"/>
        <v>403.2</v>
      </c>
      <c r="H673" s="34">
        <f>F673-[1]ведомственная!F688</f>
        <v>0</v>
      </c>
      <c r="I673" s="48"/>
    </row>
    <row r="674" spans="1:9" s="41" customFormat="1">
      <c r="A674" s="89" t="s">
        <v>88</v>
      </c>
      <c r="B674" s="66" t="s">
        <v>597</v>
      </c>
      <c r="C674" s="90" t="s">
        <v>87</v>
      </c>
      <c r="D674" s="66"/>
      <c r="E674" s="65"/>
      <c r="F674" s="88">
        <f t="shared" si="36"/>
        <v>449.5</v>
      </c>
      <c r="G674" s="88">
        <f t="shared" si="36"/>
        <v>403.2</v>
      </c>
      <c r="H674" s="34">
        <f>F674-[1]ведомственная!F689</f>
        <v>0</v>
      </c>
      <c r="I674" s="48"/>
    </row>
    <row r="675" spans="1:9" s="41" customFormat="1" ht="30">
      <c r="A675" s="91" t="s">
        <v>166</v>
      </c>
      <c r="B675" s="66" t="s">
        <v>597</v>
      </c>
      <c r="C675" s="90" t="s">
        <v>87</v>
      </c>
      <c r="D675" s="66" t="s">
        <v>167</v>
      </c>
      <c r="E675" s="65"/>
      <c r="F675" s="88">
        <f t="shared" si="36"/>
        <v>449.5</v>
      </c>
      <c r="G675" s="88">
        <f t="shared" si="36"/>
        <v>403.2</v>
      </c>
      <c r="H675" s="34">
        <f>F675-[1]ведомственная!F690</f>
        <v>0</v>
      </c>
      <c r="I675" s="48"/>
    </row>
    <row r="676" spans="1:9" s="41" customFormat="1" ht="30">
      <c r="A676" s="91" t="s">
        <v>368</v>
      </c>
      <c r="B676" s="66" t="s">
        <v>597</v>
      </c>
      <c r="C676" s="90" t="s">
        <v>87</v>
      </c>
      <c r="D676" s="66" t="s">
        <v>369</v>
      </c>
      <c r="E676" s="65"/>
      <c r="F676" s="88">
        <f t="shared" si="36"/>
        <v>449.5</v>
      </c>
      <c r="G676" s="88">
        <f t="shared" si="36"/>
        <v>403.2</v>
      </c>
      <c r="H676" s="34">
        <f>F676-[1]ведомственная!F691</f>
        <v>0</v>
      </c>
      <c r="I676" s="48"/>
    </row>
    <row r="677" spans="1:9" s="41" customFormat="1" ht="75">
      <c r="A677" s="86" t="s">
        <v>371</v>
      </c>
      <c r="B677" s="66" t="s">
        <v>597</v>
      </c>
      <c r="C677" s="90" t="s">
        <v>87</v>
      </c>
      <c r="D677" s="66" t="s">
        <v>372</v>
      </c>
      <c r="E677" s="65"/>
      <c r="F677" s="88">
        <f t="shared" si="36"/>
        <v>449.5</v>
      </c>
      <c r="G677" s="88">
        <f t="shared" si="36"/>
        <v>403.2</v>
      </c>
      <c r="H677" s="34">
        <f>F677-[1]ведомственная!F692</f>
        <v>0</v>
      </c>
      <c r="I677" s="48"/>
    </row>
    <row r="678" spans="1:9" s="41" customFormat="1">
      <c r="A678" s="93" t="s">
        <v>122</v>
      </c>
      <c r="B678" s="66" t="s">
        <v>597</v>
      </c>
      <c r="C678" s="90" t="s">
        <v>87</v>
      </c>
      <c r="D678" s="66" t="s">
        <v>372</v>
      </c>
      <c r="E678" s="65">
        <v>800</v>
      </c>
      <c r="F678" s="88">
        <v>449.5</v>
      </c>
      <c r="G678" s="88">
        <v>403.2</v>
      </c>
      <c r="H678" s="34">
        <f>F678-[1]ведомственная!F693</f>
        <v>0</v>
      </c>
      <c r="I678" s="48"/>
    </row>
    <row r="679" spans="1:9" s="41" customFormat="1">
      <c r="A679" s="94" t="s">
        <v>635</v>
      </c>
      <c r="B679" s="59" t="s">
        <v>636</v>
      </c>
      <c r="C679" s="87" t="s">
        <v>133</v>
      </c>
      <c r="D679" s="59"/>
      <c r="E679" s="57"/>
      <c r="F679" s="95">
        <f>F680</f>
        <v>14974</v>
      </c>
      <c r="G679" s="95">
        <f>G680</f>
        <v>14974</v>
      </c>
      <c r="H679" s="34">
        <f>F679-[1]ведомственная!F695</f>
        <v>0</v>
      </c>
      <c r="I679" s="52"/>
    </row>
    <row r="680" spans="1:9" s="41" customFormat="1">
      <c r="A680" s="86" t="s">
        <v>6</v>
      </c>
      <c r="B680" s="58" t="s">
        <v>636</v>
      </c>
      <c r="C680" s="87" t="s">
        <v>5</v>
      </c>
      <c r="D680" s="58"/>
      <c r="E680" s="57"/>
      <c r="F680" s="88">
        <f>F681+F687</f>
        <v>14974</v>
      </c>
      <c r="G680" s="88">
        <f>G681+G687</f>
        <v>14974</v>
      </c>
      <c r="H680" s="34">
        <f>F680-[1]ведомственная!F696</f>
        <v>0</v>
      </c>
      <c r="I680" s="48"/>
    </row>
    <row r="681" spans="1:9" s="41" customFormat="1" ht="45">
      <c r="A681" s="86" t="s">
        <v>16</v>
      </c>
      <c r="B681" s="58" t="s">
        <v>636</v>
      </c>
      <c r="C681" s="87" t="s">
        <v>15</v>
      </c>
      <c r="D681" s="58"/>
      <c r="E681" s="57"/>
      <c r="F681" s="88">
        <f>F682</f>
        <v>14943</v>
      </c>
      <c r="G681" s="88">
        <f>G682</f>
        <v>14943</v>
      </c>
      <c r="H681" s="34">
        <f>F681-[1]ведомственная!F697</f>
        <v>0</v>
      </c>
      <c r="I681" s="48"/>
    </row>
    <row r="682" spans="1:9" s="41" customFormat="1">
      <c r="A682" s="86" t="s">
        <v>110</v>
      </c>
      <c r="B682" s="58" t="s">
        <v>636</v>
      </c>
      <c r="C682" s="87" t="s">
        <v>15</v>
      </c>
      <c r="D682" s="58" t="s">
        <v>111</v>
      </c>
      <c r="E682" s="57"/>
      <c r="F682" s="88">
        <f>F683</f>
        <v>14943</v>
      </c>
      <c r="G682" s="88">
        <f>G683</f>
        <v>14943</v>
      </c>
      <c r="H682" s="34">
        <f>F682-[1]ведомственная!F698</f>
        <v>0</v>
      </c>
      <c r="I682" s="48"/>
    </row>
    <row r="683" spans="1:9" s="41" customFormat="1" ht="45">
      <c r="A683" s="93" t="s">
        <v>139</v>
      </c>
      <c r="B683" s="58" t="s">
        <v>636</v>
      </c>
      <c r="C683" s="87" t="s">
        <v>15</v>
      </c>
      <c r="D683" s="58" t="s">
        <v>140</v>
      </c>
      <c r="E683" s="57"/>
      <c r="F683" s="88">
        <f>F684+F685+F686</f>
        <v>14943</v>
      </c>
      <c r="G683" s="88">
        <f>G684+G685+G686</f>
        <v>14943</v>
      </c>
      <c r="H683" s="34">
        <f>F683-[1]ведомственная!F699</f>
        <v>0</v>
      </c>
      <c r="I683" s="48"/>
    </row>
    <row r="684" spans="1:9" s="41" customFormat="1" ht="75">
      <c r="A684" s="86" t="s">
        <v>114</v>
      </c>
      <c r="B684" s="58" t="s">
        <v>636</v>
      </c>
      <c r="C684" s="87" t="s">
        <v>15</v>
      </c>
      <c r="D684" s="58" t="s">
        <v>140</v>
      </c>
      <c r="E684" s="57">
        <v>100</v>
      </c>
      <c r="F684" s="88">
        <v>13200.3</v>
      </c>
      <c r="G684" s="88">
        <v>13200.3</v>
      </c>
      <c r="H684" s="34">
        <f>F684-[1]ведомственная!F700</f>
        <v>0</v>
      </c>
      <c r="I684" s="48"/>
    </row>
    <row r="685" spans="1:9" s="41" customFormat="1" ht="30">
      <c r="A685" s="86" t="s">
        <v>121</v>
      </c>
      <c r="B685" s="58" t="s">
        <v>636</v>
      </c>
      <c r="C685" s="87" t="s">
        <v>15</v>
      </c>
      <c r="D685" s="58" t="s">
        <v>140</v>
      </c>
      <c r="E685" s="57">
        <v>200</v>
      </c>
      <c r="F685" s="88">
        <v>1742.6</v>
      </c>
      <c r="G685" s="88">
        <v>1742.6</v>
      </c>
      <c r="H685" s="34">
        <f>F685-[1]ведомственная!F701</f>
        <v>0</v>
      </c>
      <c r="I685" s="48"/>
    </row>
    <row r="686" spans="1:9" s="41" customFormat="1">
      <c r="A686" s="93" t="s">
        <v>122</v>
      </c>
      <c r="B686" s="58" t="s">
        <v>636</v>
      </c>
      <c r="C686" s="87" t="s">
        <v>15</v>
      </c>
      <c r="D686" s="58" t="s">
        <v>140</v>
      </c>
      <c r="E686" s="57">
        <v>800</v>
      </c>
      <c r="F686" s="88">
        <v>0.1</v>
      </c>
      <c r="G686" s="88">
        <v>0.1</v>
      </c>
      <c r="H686" s="34">
        <f>F686-[1]ведомственная!F702</f>
        <v>3.6082248300317588E-16</v>
      </c>
      <c r="I686" s="48"/>
    </row>
    <row r="687" spans="1:9" s="41" customFormat="1">
      <c r="A687" s="86" t="s">
        <v>22</v>
      </c>
      <c r="B687" s="58" t="s">
        <v>636</v>
      </c>
      <c r="C687" s="87" t="s">
        <v>21</v>
      </c>
      <c r="D687" s="58"/>
      <c r="E687" s="57"/>
      <c r="F687" s="88">
        <f t="shared" ref="F687:G689" si="37">F688</f>
        <v>31</v>
      </c>
      <c r="G687" s="88">
        <f t="shared" si="37"/>
        <v>31</v>
      </c>
      <c r="H687" s="34">
        <f>F687-[1]ведомственная!F703</f>
        <v>0</v>
      </c>
      <c r="I687" s="48"/>
    </row>
    <row r="688" spans="1:9" s="41" customFormat="1">
      <c r="A688" s="86" t="s">
        <v>110</v>
      </c>
      <c r="B688" s="58" t="s">
        <v>636</v>
      </c>
      <c r="C688" s="87" t="s">
        <v>21</v>
      </c>
      <c r="D688" s="58" t="s">
        <v>111</v>
      </c>
      <c r="E688" s="57"/>
      <c r="F688" s="88">
        <f t="shared" si="37"/>
        <v>31</v>
      </c>
      <c r="G688" s="88">
        <f t="shared" si="37"/>
        <v>31</v>
      </c>
      <c r="H688" s="34">
        <f>F688-[1]ведомственная!F704</f>
        <v>0</v>
      </c>
      <c r="I688" s="48"/>
    </row>
    <row r="689" spans="1:9" s="41" customFormat="1" ht="30">
      <c r="A689" s="93" t="s">
        <v>154</v>
      </c>
      <c r="B689" s="58" t="s">
        <v>636</v>
      </c>
      <c r="C689" s="87" t="s">
        <v>21</v>
      </c>
      <c r="D689" s="58" t="s">
        <v>384</v>
      </c>
      <c r="E689" s="57"/>
      <c r="F689" s="88">
        <f t="shared" si="37"/>
        <v>31</v>
      </c>
      <c r="G689" s="88">
        <f t="shared" si="37"/>
        <v>31</v>
      </c>
      <c r="H689" s="34">
        <f>F689-[1]ведомственная!F705</f>
        <v>0</v>
      </c>
      <c r="I689" s="48"/>
    </row>
    <row r="690" spans="1:9" s="41" customFormat="1" ht="30">
      <c r="A690" s="86" t="s">
        <v>172</v>
      </c>
      <c r="B690" s="58" t="s">
        <v>636</v>
      </c>
      <c r="C690" s="87" t="s">
        <v>21</v>
      </c>
      <c r="D690" s="58" t="s">
        <v>384</v>
      </c>
      <c r="E690" s="57">
        <v>600</v>
      </c>
      <c r="F690" s="88">
        <v>31</v>
      </c>
      <c r="G690" s="88">
        <v>31</v>
      </c>
      <c r="H690" s="34">
        <f>F690-[1]ведомственная!F706</f>
        <v>0</v>
      </c>
      <c r="I690" s="48"/>
    </row>
    <row r="691" spans="1:9" s="41" customFormat="1" ht="29.25">
      <c r="A691" s="94" t="s">
        <v>637</v>
      </c>
      <c r="B691" s="59" t="s">
        <v>638</v>
      </c>
      <c r="C691" s="87" t="s">
        <v>133</v>
      </c>
      <c r="D691" s="59"/>
      <c r="E691" s="57"/>
      <c r="F691" s="95">
        <f t="shared" ref="F691:G695" si="38">F692</f>
        <v>1701.7</v>
      </c>
      <c r="G691" s="95">
        <f t="shared" si="38"/>
        <v>1701.7</v>
      </c>
      <c r="H691" s="34">
        <f>F691-[1]ведомственная!$F$708</f>
        <v>0</v>
      </c>
      <c r="I691" s="52"/>
    </row>
    <row r="692" spans="1:9" s="41" customFormat="1">
      <c r="A692" s="86" t="s">
        <v>6</v>
      </c>
      <c r="B692" s="66" t="s">
        <v>638</v>
      </c>
      <c r="C692" s="90" t="s">
        <v>5</v>
      </c>
      <c r="D692" s="59"/>
      <c r="E692" s="57"/>
      <c r="F692" s="88">
        <f t="shared" si="38"/>
        <v>1701.7</v>
      </c>
      <c r="G692" s="88">
        <f t="shared" si="38"/>
        <v>1701.7</v>
      </c>
      <c r="H692" s="34">
        <f>F692-[1]ведомственная!$F$708</f>
        <v>0</v>
      </c>
      <c r="I692" s="48"/>
    </row>
    <row r="693" spans="1:9" s="41" customFormat="1">
      <c r="A693" s="86" t="s">
        <v>639</v>
      </c>
      <c r="B693" s="66" t="s">
        <v>638</v>
      </c>
      <c r="C693" s="90" t="s">
        <v>17</v>
      </c>
      <c r="D693" s="59"/>
      <c r="E693" s="57"/>
      <c r="F693" s="88">
        <f t="shared" si="38"/>
        <v>1701.7</v>
      </c>
      <c r="G693" s="88">
        <f t="shared" si="38"/>
        <v>1701.7</v>
      </c>
      <c r="H693" s="34">
        <f>F693-[1]ведомственная!$F$708</f>
        <v>0</v>
      </c>
      <c r="I693" s="48"/>
    </row>
    <row r="694" spans="1:9" s="41" customFormat="1">
      <c r="A694" s="86" t="s">
        <v>110</v>
      </c>
      <c r="B694" s="66" t="s">
        <v>638</v>
      </c>
      <c r="C694" s="90" t="s">
        <v>17</v>
      </c>
      <c r="D694" s="58" t="s">
        <v>111</v>
      </c>
      <c r="E694" s="57"/>
      <c r="F694" s="88">
        <f t="shared" si="38"/>
        <v>1701.7</v>
      </c>
      <c r="G694" s="88">
        <f t="shared" si="38"/>
        <v>1701.7</v>
      </c>
      <c r="H694" s="34">
        <f>F694-[1]ведомственная!$F$708</f>
        <v>0</v>
      </c>
      <c r="I694" s="48"/>
    </row>
    <row r="695" spans="1:9" s="41" customFormat="1" ht="30">
      <c r="A695" s="86" t="s">
        <v>640</v>
      </c>
      <c r="B695" s="66" t="s">
        <v>638</v>
      </c>
      <c r="C695" s="90" t="s">
        <v>17</v>
      </c>
      <c r="D695" s="58" t="s">
        <v>641</v>
      </c>
      <c r="E695" s="57"/>
      <c r="F695" s="88">
        <f t="shared" si="38"/>
        <v>1701.7</v>
      </c>
      <c r="G695" s="88">
        <f t="shared" si="38"/>
        <v>1701.7</v>
      </c>
      <c r="H695" s="34">
        <f>F695-[1]ведомственная!$F$708</f>
        <v>0</v>
      </c>
      <c r="I695" s="48"/>
    </row>
    <row r="696" spans="1:9" s="41" customFormat="1" ht="30">
      <c r="A696" s="86" t="s">
        <v>121</v>
      </c>
      <c r="B696" s="66" t="s">
        <v>638</v>
      </c>
      <c r="C696" s="90" t="s">
        <v>17</v>
      </c>
      <c r="D696" s="58" t="s">
        <v>641</v>
      </c>
      <c r="E696" s="57">
        <v>200</v>
      </c>
      <c r="F696" s="88">
        <v>1701.7</v>
      </c>
      <c r="G696" s="88">
        <v>1701.7</v>
      </c>
      <c r="H696" s="34">
        <f>F696-[1]ведомственная!$F$708</f>
        <v>0</v>
      </c>
      <c r="I696" s="54"/>
    </row>
    <row r="697" spans="1:9" s="41" customFormat="1">
      <c r="A697" s="86"/>
      <c r="B697" s="66"/>
      <c r="C697" s="90"/>
      <c r="D697" s="58"/>
      <c r="E697" s="57"/>
      <c r="F697" s="88"/>
      <c r="G697" s="88"/>
      <c r="H697" s="34"/>
      <c r="I697" s="54"/>
    </row>
    <row r="698" spans="1:9" s="205" customFormat="1">
      <c r="A698" s="203" t="s">
        <v>642</v>
      </c>
      <c r="B698" s="112"/>
      <c r="C698" s="111"/>
      <c r="D698" s="112"/>
      <c r="E698" s="112"/>
      <c r="F698" s="95">
        <f>F691+F679+F608+F563+F453+F419+F312+F294+F36+F11</f>
        <v>5944336.5</v>
      </c>
      <c r="G698" s="95">
        <f>G691+G679+G608+G563+G453+G419+G312+G294+G36+G11</f>
        <v>5023690.5999999996</v>
      </c>
      <c r="H698" s="34">
        <f>F698-[1]ведомственная!$F$716</f>
        <v>139400.80000000075</v>
      </c>
      <c r="I698" s="204">
        <v>2013690.6</v>
      </c>
    </row>
    <row r="699" spans="1:9">
      <c r="I699" s="63"/>
    </row>
    <row r="700" spans="1:9">
      <c r="I700" s="63"/>
    </row>
    <row r="701" spans="1:9">
      <c r="I701" s="63"/>
    </row>
    <row r="702" spans="1:9">
      <c r="I702" s="63"/>
    </row>
    <row r="703" spans="1:9">
      <c r="I703" s="63"/>
    </row>
    <row r="704" spans="1:9">
      <c r="I704" s="63"/>
    </row>
    <row r="705" spans="9:9">
      <c r="I705" s="63"/>
    </row>
    <row r="706" spans="9:9">
      <c r="I706" s="63"/>
    </row>
    <row r="707" spans="9:9">
      <c r="I707" s="63"/>
    </row>
    <row r="708" spans="9:9">
      <c r="I708" s="63"/>
    </row>
    <row r="709" spans="9:9">
      <c r="I709" s="63"/>
    </row>
    <row r="710" spans="9:9">
      <c r="I710" s="63"/>
    </row>
    <row r="711" spans="9:9">
      <c r="I711" s="63"/>
    </row>
    <row r="712" spans="9:9">
      <c r="I712" s="63"/>
    </row>
    <row r="713" spans="9:9">
      <c r="I713" s="63"/>
    </row>
    <row r="714" spans="9:9">
      <c r="I714" s="63"/>
    </row>
    <row r="715" spans="9:9">
      <c r="I715" s="63"/>
    </row>
    <row r="716" spans="9:9">
      <c r="I716" s="63"/>
    </row>
    <row r="717" spans="9:9">
      <c r="I717" s="63"/>
    </row>
    <row r="718" spans="9:9">
      <c r="I718" s="63"/>
    </row>
    <row r="719" spans="9:9">
      <c r="I719" s="63"/>
    </row>
    <row r="720" spans="9:9">
      <c r="I720" s="63"/>
    </row>
    <row r="721" spans="9:9">
      <c r="I721" s="63"/>
    </row>
    <row r="722" spans="9:9">
      <c r="I722" s="63"/>
    </row>
    <row r="723" spans="9:9">
      <c r="I723" s="63"/>
    </row>
    <row r="724" spans="9:9">
      <c r="I724" s="63"/>
    </row>
    <row r="725" spans="9:9">
      <c r="I725" s="63"/>
    </row>
    <row r="726" spans="9:9">
      <c r="I726" s="63"/>
    </row>
    <row r="727" spans="9:9">
      <c r="I727" s="63"/>
    </row>
    <row r="728" spans="9:9">
      <c r="I728" s="63"/>
    </row>
    <row r="729" spans="9:9">
      <c r="I729" s="63"/>
    </row>
    <row r="730" spans="9:9">
      <c r="I730" s="64"/>
    </row>
    <row r="731" spans="9:9">
      <c r="I731" s="64"/>
    </row>
    <row r="732" spans="9:9">
      <c r="I732" s="64"/>
    </row>
    <row r="733" spans="9:9">
      <c r="I733" s="64"/>
    </row>
    <row r="734" spans="9:9">
      <c r="I734" s="64"/>
    </row>
    <row r="735" spans="9:9">
      <c r="I735" s="64"/>
    </row>
    <row r="736" spans="9:9">
      <c r="I736" s="64"/>
    </row>
    <row r="737" spans="9:9">
      <c r="I737" s="64"/>
    </row>
    <row r="738" spans="9:9">
      <c r="I738" s="64"/>
    </row>
    <row r="739" spans="9:9">
      <c r="I739" s="64"/>
    </row>
    <row r="740" spans="9:9">
      <c r="I740" s="64"/>
    </row>
    <row r="741" spans="9:9">
      <c r="I741" s="63"/>
    </row>
    <row r="742" spans="9:9">
      <c r="I742" s="63"/>
    </row>
    <row r="743" spans="9:9">
      <c r="I743" s="63"/>
    </row>
    <row r="744" spans="9:9">
      <c r="I744" s="63"/>
    </row>
    <row r="745" spans="9:9">
      <c r="I745" s="63"/>
    </row>
    <row r="746" spans="9:9">
      <c r="I746" s="63"/>
    </row>
    <row r="747" spans="9:9">
      <c r="I747" s="63"/>
    </row>
    <row r="748" spans="9:9">
      <c r="I748" s="63"/>
    </row>
    <row r="749" spans="9:9">
      <c r="I749" s="63"/>
    </row>
    <row r="750" spans="9:9">
      <c r="I750" s="63"/>
    </row>
    <row r="751" spans="9:9">
      <c r="I751" s="63"/>
    </row>
    <row r="752" spans="9:9">
      <c r="I752" s="63"/>
    </row>
    <row r="753" spans="9:9">
      <c r="I753" s="63"/>
    </row>
    <row r="754" spans="9:9">
      <c r="I754" s="63"/>
    </row>
    <row r="755" spans="9:9">
      <c r="I755" s="63"/>
    </row>
    <row r="756" spans="9:9">
      <c r="I756" s="63"/>
    </row>
    <row r="757" spans="9:9">
      <c r="I757" s="63"/>
    </row>
    <row r="758" spans="9:9">
      <c r="I758" s="63"/>
    </row>
    <row r="759" spans="9:9">
      <c r="I759" s="63"/>
    </row>
    <row r="760" spans="9:9">
      <c r="I760" s="63"/>
    </row>
    <row r="761" spans="9:9">
      <c r="I761" s="63"/>
    </row>
    <row r="762" spans="9:9">
      <c r="I762" s="63"/>
    </row>
    <row r="763" spans="9:9">
      <c r="I763" s="63"/>
    </row>
    <row r="764" spans="9:9">
      <c r="I764" s="63"/>
    </row>
    <row r="765" spans="9:9">
      <c r="I765" s="63"/>
    </row>
    <row r="766" spans="9:9">
      <c r="I766" s="63"/>
    </row>
    <row r="767" spans="9:9">
      <c r="I767" s="63"/>
    </row>
    <row r="768" spans="9:9">
      <c r="I768" s="63"/>
    </row>
    <row r="769" spans="9:9">
      <c r="I769" s="63"/>
    </row>
    <row r="770" spans="9:9">
      <c r="I770" s="63"/>
    </row>
    <row r="771" spans="9:9">
      <c r="I771" s="63"/>
    </row>
    <row r="772" spans="9:9">
      <c r="I772" s="63"/>
    </row>
    <row r="773" spans="9:9">
      <c r="I773" s="63"/>
    </row>
    <row r="774" spans="9:9">
      <c r="I774" s="63"/>
    </row>
    <row r="775" spans="9:9">
      <c r="I775" s="63"/>
    </row>
    <row r="776" spans="9:9">
      <c r="I776" s="63"/>
    </row>
    <row r="777" spans="9:9">
      <c r="I777" s="64"/>
    </row>
    <row r="778" spans="9:9">
      <c r="I778" s="64"/>
    </row>
    <row r="779" spans="9:9">
      <c r="I779" s="64"/>
    </row>
    <row r="780" spans="9:9">
      <c r="I780" s="64"/>
    </row>
    <row r="781" spans="9:9">
      <c r="I781" s="64"/>
    </row>
    <row r="782" spans="9:9">
      <c r="I782" s="64"/>
    </row>
    <row r="783" spans="9:9">
      <c r="I783" s="64"/>
    </row>
    <row r="784" spans="9:9">
      <c r="I784" s="64"/>
    </row>
    <row r="785" spans="9:9">
      <c r="I785" s="64"/>
    </row>
    <row r="786" spans="9:9">
      <c r="I786" s="64"/>
    </row>
    <row r="787" spans="9:9">
      <c r="I787" s="64"/>
    </row>
    <row r="788" spans="9:9">
      <c r="I788" s="64"/>
    </row>
    <row r="789" spans="9:9">
      <c r="I789" s="64"/>
    </row>
    <row r="790" spans="9:9">
      <c r="I790" s="64"/>
    </row>
    <row r="791" spans="9:9">
      <c r="I791" s="64"/>
    </row>
    <row r="792" spans="9:9">
      <c r="I792" s="64"/>
    </row>
    <row r="793" spans="9:9">
      <c r="I793" s="64"/>
    </row>
    <row r="794" spans="9:9">
      <c r="I794" s="64"/>
    </row>
    <row r="795" spans="9:9">
      <c r="I795" s="64"/>
    </row>
    <row r="796" spans="9:9">
      <c r="I796" s="64"/>
    </row>
    <row r="797" spans="9:9">
      <c r="I797" s="64"/>
    </row>
    <row r="798" spans="9:9">
      <c r="I798" s="64"/>
    </row>
    <row r="799" spans="9:9">
      <c r="I799" s="64"/>
    </row>
    <row r="800" spans="9:9">
      <c r="I800" s="64"/>
    </row>
    <row r="801" spans="9:9">
      <c r="I801" s="64"/>
    </row>
    <row r="802" spans="9:9">
      <c r="I802" s="64"/>
    </row>
    <row r="803" spans="9:9">
      <c r="I803" s="64"/>
    </row>
    <row r="804" spans="9:9">
      <c r="I804" s="64"/>
    </row>
    <row r="805" spans="9:9">
      <c r="I805" s="64"/>
    </row>
    <row r="806" spans="9:9">
      <c r="I806" s="64"/>
    </row>
    <row r="807" spans="9:9">
      <c r="I807" s="64"/>
    </row>
    <row r="808" spans="9:9">
      <c r="I808" s="64"/>
    </row>
    <row r="809" spans="9:9">
      <c r="I809" s="64"/>
    </row>
    <row r="810" spans="9:9">
      <c r="I810" s="64"/>
    </row>
    <row r="811" spans="9:9">
      <c r="I811" s="64"/>
    </row>
    <row r="812" spans="9:9">
      <c r="I812" s="64"/>
    </row>
    <row r="813" spans="9:9">
      <c r="I813" s="64"/>
    </row>
    <row r="814" spans="9:9">
      <c r="I814" s="64"/>
    </row>
    <row r="815" spans="9:9">
      <c r="I815" s="64"/>
    </row>
    <row r="816" spans="9:9">
      <c r="I816" s="64"/>
    </row>
    <row r="817" spans="9:9">
      <c r="I817" s="63"/>
    </row>
    <row r="818" spans="9:9">
      <c r="I818" s="63"/>
    </row>
    <row r="819" spans="9:9">
      <c r="I819" s="63"/>
    </row>
    <row r="820" spans="9:9">
      <c r="I820" s="64"/>
    </row>
    <row r="821" spans="9:9">
      <c r="I821" s="64"/>
    </row>
    <row r="822" spans="9:9">
      <c r="I822" s="64"/>
    </row>
    <row r="823" spans="9:9">
      <c r="I823" s="64"/>
    </row>
    <row r="824" spans="9:9">
      <c r="I824" s="64"/>
    </row>
    <row r="825" spans="9:9">
      <c r="I825" s="64"/>
    </row>
    <row r="826" spans="9:9">
      <c r="I826" s="64"/>
    </row>
    <row r="827" spans="9:9">
      <c r="I827" s="64"/>
    </row>
    <row r="828" spans="9:9">
      <c r="I828" s="64"/>
    </row>
    <row r="829" spans="9:9">
      <c r="I829" s="64"/>
    </row>
    <row r="830" spans="9:9">
      <c r="I830" s="64"/>
    </row>
    <row r="831" spans="9:9">
      <c r="I831" s="64"/>
    </row>
    <row r="832" spans="9:9">
      <c r="I832" s="64"/>
    </row>
    <row r="833" spans="9:9">
      <c r="I833" s="64"/>
    </row>
    <row r="834" spans="9:9">
      <c r="I834" s="64"/>
    </row>
    <row r="835" spans="9:9">
      <c r="I835" s="64"/>
    </row>
    <row r="836" spans="9:9">
      <c r="I836" s="64"/>
    </row>
    <row r="837" spans="9:9">
      <c r="I837" s="64"/>
    </row>
    <row r="838" spans="9:9">
      <c r="I838" s="64"/>
    </row>
    <row r="839" spans="9:9">
      <c r="I839" s="64"/>
    </row>
    <row r="840" spans="9:9">
      <c r="I840" s="64"/>
    </row>
    <row r="841" spans="9:9">
      <c r="I841" s="64"/>
    </row>
    <row r="842" spans="9:9">
      <c r="I842" s="64"/>
    </row>
    <row r="843" spans="9:9">
      <c r="I843" s="64"/>
    </row>
    <row r="844" spans="9:9">
      <c r="I844" s="64"/>
    </row>
    <row r="845" spans="9:9">
      <c r="I845" s="64"/>
    </row>
    <row r="846" spans="9:9">
      <c r="I846" s="64"/>
    </row>
    <row r="847" spans="9:9">
      <c r="I847" s="64"/>
    </row>
    <row r="848" spans="9:9">
      <c r="I848" s="64"/>
    </row>
    <row r="849" spans="9:9">
      <c r="I849" s="64"/>
    </row>
    <row r="850" spans="9:9">
      <c r="I850" s="64"/>
    </row>
    <row r="851" spans="9:9">
      <c r="I851" s="64"/>
    </row>
    <row r="852" spans="9:9">
      <c r="I852" s="64"/>
    </row>
    <row r="853" spans="9:9">
      <c r="I853" s="64"/>
    </row>
    <row r="854" spans="9:9">
      <c r="I854" s="64"/>
    </row>
    <row r="855" spans="9:9">
      <c r="I855" s="64"/>
    </row>
    <row r="856" spans="9:9">
      <c r="I856" s="64"/>
    </row>
    <row r="857" spans="9:9">
      <c r="I857" s="64"/>
    </row>
    <row r="858" spans="9:9">
      <c r="I858" s="64"/>
    </row>
    <row r="859" spans="9:9">
      <c r="I859" s="64"/>
    </row>
    <row r="860" spans="9:9">
      <c r="I860" s="64"/>
    </row>
    <row r="861" spans="9:9">
      <c r="I861" s="64"/>
    </row>
    <row r="862" spans="9:9">
      <c r="I862" s="64"/>
    </row>
    <row r="863" spans="9:9">
      <c r="I863" s="64"/>
    </row>
    <row r="864" spans="9:9">
      <c r="I864" s="64"/>
    </row>
    <row r="865" spans="9:9">
      <c r="I865" s="64"/>
    </row>
    <row r="866" spans="9:9">
      <c r="I866" s="64"/>
    </row>
    <row r="867" spans="9:9">
      <c r="I867" s="64"/>
    </row>
    <row r="868" spans="9:9">
      <c r="I868" s="64"/>
    </row>
    <row r="869" spans="9:9">
      <c r="I869" s="63"/>
    </row>
    <row r="870" spans="9:9">
      <c r="I870" s="63"/>
    </row>
    <row r="871" spans="9:9">
      <c r="I871" s="63"/>
    </row>
    <row r="872" spans="9:9">
      <c r="I872" s="63"/>
    </row>
    <row r="873" spans="9:9">
      <c r="I873" s="63"/>
    </row>
    <row r="874" spans="9:9">
      <c r="I874" s="63"/>
    </row>
    <row r="875" spans="9:9">
      <c r="I875" s="63"/>
    </row>
    <row r="876" spans="9:9">
      <c r="I876" s="63"/>
    </row>
    <row r="877" spans="9:9">
      <c r="I877" s="63"/>
    </row>
    <row r="878" spans="9:9">
      <c r="I878" s="63"/>
    </row>
    <row r="879" spans="9:9">
      <c r="I879" s="63"/>
    </row>
    <row r="880" spans="9:9">
      <c r="I880" s="63"/>
    </row>
    <row r="881" spans="9:9">
      <c r="I881" s="63"/>
    </row>
    <row r="882" spans="9:9">
      <c r="I882" s="63"/>
    </row>
    <row r="883" spans="9:9">
      <c r="I883" s="63"/>
    </row>
    <row r="884" spans="9:9">
      <c r="I884" s="68"/>
    </row>
    <row r="885" spans="9:9">
      <c r="I885" s="63"/>
    </row>
    <row r="886" spans="9:9">
      <c r="I886" s="63"/>
    </row>
    <row r="887" spans="9:9">
      <c r="I887" s="63"/>
    </row>
    <row r="888" spans="9:9">
      <c r="I888" s="63"/>
    </row>
    <row r="889" spans="9:9">
      <c r="I889" s="63"/>
    </row>
    <row r="890" spans="9:9">
      <c r="I890" s="63"/>
    </row>
    <row r="891" spans="9:9">
      <c r="I891" s="63"/>
    </row>
    <row r="892" spans="9:9">
      <c r="I892" s="63"/>
    </row>
    <row r="893" spans="9:9">
      <c r="I893" s="63"/>
    </row>
    <row r="894" spans="9:9">
      <c r="I894" s="63"/>
    </row>
    <row r="895" spans="9:9">
      <c r="I895" s="63"/>
    </row>
    <row r="896" spans="9:9">
      <c r="I896" s="63"/>
    </row>
    <row r="897" spans="9:9">
      <c r="I897" s="63"/>
    </row>
    <row r="898" spans="9:9">
      <c r="I898" s="63"/>
    </row>
    <row r="899" spans="9:9">
      <c r="I899" s="63"/>
    </row>
    <row r="900" spans="9:9">
      <c r="I900" s="63"/>
    </row>
    <row r="901" spans="9:9">
      <c r="I901" s="63"/>
    </row>
    <row r="902" spans="9:9">
      <c r="I902" s="64"/>
    </row>
    <row r="903" spans="9:9">
      <c r="I903" s="64"/>
    </row>
    <row r="904" spans="9:9">
      <c r="I904" s="63"/>
    </row>
    <row r="905" spans="9:9">
      <c r="I905" s="63"/>
    </row>
    <row r="906" spans="9:9">
      <c r="I906" s="63"/>
    </row>
    <row r="907" spans="9:9">
      <c r="I907" s="63"/>
    </row>
    <row r="908" spans="9:9">
      <c r="I908" s="63"/>
    </row>
    <row r="909" spans="9:9">
      <c r="I909" s="63"/>
    </row>
    <row r="910" spans="9:9">
      <c r="I910" s="63"/>
    </row>
    <row r="911" spans="9:9">
      <c r="I911" s="63"/>
    </row>
    <row r="912" spans="9:9">
      <c r="I912" s="63"/>
    </row>
    <row r="913" spans="9:9">
      <c r="I913" s="63"/>
    </row>
    <row r="914" spans="9:9">
      <c r="I914" s="63"/>
    </row>
    <row r="915" spans="9:9">
      <c r="I915" s="63"/>
    </row>
    <row r="916" spans="9:9">
      <c r="I916" s="63"/>
    </row>
    <row r="917" spans="9:9">
      <c r="I917" s="63"/>
    </row>
    <row r="918" spans="9:9">
      <c r="I918" s="63"/>
    </row>
    <row r="919" spans="9:9">
      <c r="I919" s="63"/>
    </row>
    <row r="920" spans="9:9">
      <c r="I920" s="63"/>
    </row>
    <row r="921" spans="9:9">
      <c r="I921" s="63"/>
    </row>
    <row r="922" spans="9:9">
      <c r="I922" s="63"/>
    </row>
    <row r="923" spans="9:9">
      <c r="I923" s="63"/>
    </row>
    <row r="924" spans="9:9">
      <c r="I924" s="63"/>
    </row>
    <row r="925" spans="9:9">
      <c r="I925" s="63"/>
    </row>
    <row r="926" spans="9:9">
      <c r="I926" s="63"/>
    </row>
    <row r="927" spans="9:9">
      <c r="I927" s="63"/>
    </row>
    <row r="928" spans="9:9">
      <c r="I928" s="63"/>
    </row>
    <row r="929" spans="9:9">
      <c r="I929" s="63"/>
    </row>
    <row r="930" spans="9:9">
      <c r="I930" s="63"/>
    </row>
    <row r="931" spans="9:9">
      <c r="I931" s="63"/>
    </row>
    <row r="932" spans="9:9">
      <c r="I932" s="63"/>
    </row>
    <row r="933" spans="9:9">
      <c r="I933" s="63"/>
    </row>
    <row r="934" spans="9:9">
      <c r="I934" s="63"/>
    </row>
    <row r="935" spans="9:9">
      <c r="I935" s="63"/>
    </row>
    <row r="936" spans="9:9">
      <c r="I936" s="63"/>
    </row>
    <row r="937" spans="9:9">
      <c r="I937" s="63"/>
    </row>
    <row r="938" spans="9:9">
      <c r="I938" s="63"/>
    </row>
    <row r="939" spans="9:9">
      <c r="I939" s="63"/>
    </row>
    <row r="940" spans="9:9">
      <c r="I940" s="63"/>
    </row>
    <row r="941" spans="9:9">
      <c r="I941" s="63"/>
    </row>
    <row r="942" spans="9:9">
      <c r="I942" s="70"/>
    </row>
    <row r="943" spans="9:9">
      <c r="I943" s="70"/>
    </row>
    <row r="944" spans="9:9">
      <c r="I944" s="70"/>
    </row>
    <row r="945" spans="9:9">
      <c r="I945" s="70"/>
    </row>
    <row r="946" spans="9:9">
      <c r="I946" s="70"/>
    </row>
    <row r="947" spans="9:9">
      <c r="I947" s="70"/>
    </row>
    <row r="948" spans="9:9">
      <c r="I948" s="63"/>
    </row>
    <row r="949" spans="9:9">
      <c r="I949" s="63"/>
    </row>
    <row r="950" spans="9:9">
      <c r="I950" s="63"/>
    </row>
    <row r="951" spans="9:9">
      <c r="I951" s="63"/>
    </row>
    <row r="952" spans="9:9">
      <c r="I952" s="63"/>
    </row>
    <row r="953" spans="9:9">
      <c r="I953" s="63"/>
    </row>
    <row r="954" spans="9:9">
      <c r="I954" s="63"/>
    </row>
    <row r="955" spans="9:9">
      <c r="I955" s="63"/>
    </row>
    <row r="956" spans="9:9">
      <c r="I956" s="63"/>
    </row>
    <row r="957" spans="9:9">
      <c r="I957" s="63"/>
    </row>
    <row r="958" spans="9:9">
      <c r="I958" s="63"/>
    </row>
    <row r="959" spans="9:9">
      <c r="I959" s="63"/>
    </row>
    <row r="960" spans="9:9">
      <c r="I960" s="63"/>
    </row>
    <row r="961" spans="9:9">
      <c r="I961" s="63"/>
    </row>
    <row r="962" spans="9:9">
      <c r="I962" s="63"/>
    </row>
    <row r="963" spans="9:9">
      <c r="I963" s="63"/>
    </row>
    <row r="964" spans="9:9">
      <c r="I964" s="63"/>
    </row>
    <row r="965" spans="9:9">
      <c r="I965" s="63"/>
    </row>
    <row r="966" spans="9:9">
      <c r="I966" s="63"/>
    </row>
    <row r="967" spans="9:9">
      <c r="I967" s="63"/>
    </row>
    <row r="968" spans="9:9">
      <c r="I968" s="63"/>
    </row>
    <row r="969" spans="9:9">
      <c r="I969" s="63"/>
    </row>
    <row r="970" spans="9:9">
      <c r="I970" s="63"/>
    </row>
    <row r="971" spans="9:9">
      <c r="I971" s="63"/>
    </row>
    <row r="972" spans="9:9">
      <c r="I972" s="64"/>
    </row>
    <row r="973" spans="9:9">
      <c r="I973" s="64"/>
    </row>
    <row r="974" spans="9:9">
      <c r="I974" s="64"/>
    </row>
    <row r="975" spans="9:9">
      <c r="I975" s="64"/>
    </row>
    <row r="976" spans="9:9">
      <c r="I976" s="64"/>
    </row>
    <row r="977" spans="9:9">
      <c r="I977" s="64"/>
    </row>
    <row r="978" spans="9:9">
      <c r="I978" s="64"/>
    </row>
    <row r="979" spans="9:9">
      <c r="I979" s="63"/>
    </row>
    <row r="980" spans="9:9">
      <c r="I980" s="63"/>
    </row>
    <row r="981" spans="9:9">
      <c r="I981" s="63"/>
    </row>
    <row r="982" spans="9:9">
      <c r="I982" s="64"/>
    </row>
    <row r="983" spans="9:9">
      <c r="I983" s="63"/>
    </row>
    <row r="984" spans="9:9">
      <c r="I984" s="63"/>
    </row>
    <row r="985" spans="9:9">
      <c r="I985" s="63"/>
    </row>
    <row r="986" spans="9:9">
      <c r="I986" s="63"/>
    </row>
    <row r="987" spans="9:9">
      <c r="I987" s="63"/>
    </row>
    <row r="988" spans="9:9">
      <c r="I988" s="63"/>
    </row>
    <row r="989" spans="9:9">
      <c r="I989" s="63"/>
    </row>
    <row r="990" spans="9:9">
      <c r="I990" s="63"/>
    </row>
    <row r="991" spans="9:9">
      <c r="I991" s="63"/>
    </row>
    <row r="992" spans="9:9">
      <c r="I992" s="63"/>
    </row>
    <row r="993" spans="9:9">
      <c r="I993" s="63"/>
    </row>
    <row r="994" spans="9:9">
      <c r="I994" s="63"/>
    </row>
    <row r="995" spans="9:9">
      <c r="I995" s="63"/>
    </row>
    <row r="996" spans="9:9">
      <c r="I996" s="63"/>
    </row>
    <row r="997" spans="9:9">
      <c r="I997" s="63"/>
    </row>
    <row r="998" spans="9:9">
      <c r="I998" s="63"/>
    </row>
    <row r="999" spans="9:9">
      <c r="I999" s="63"/>
    </row>
    <row r="1000" spans="9:9">
      <c r="I1000" s="63"/>
    </row>
    <row r="1001" spans="9:9">
      <c r="I1001" s="63"/>
    </row>
    <row r="1002" spans="9:9">
      <c r="I1002" s="63"/>
    </row>
    <row r="1003" spans="9:9">
      <c r="I1003" s="63"/>
    </row>
    <row r="1004" spans="9:9">
      <c r="I1004" s="63"/>
    </row>
    <row r="1005" spans="9:9">
      <c r="I1005" s="63"/>
    </row>
    <row r="1006" spans="9:9">
      <c r="I1006" s="63"/>
    </row>
    <row r="1007" spans="9:9">
      <c r="I1007" s="63"/>
    </row>
    <row r="1008" spans="9:9">
      <c r="I1008" s="63"/>
    </row>
    <row r="1009" spans="9:9">
      <c r="I1009" s="63"/>
    </row>
    <row r="1010" spans="9:9">
      <c r="I1010" s="63"/>
    </row>
    <row r="1011" spans="9:9">
      <c r="I1011" s="63"/>
    </row>
    <row r="1012" spans="9:9">
      <c r="I1012" s="63"/>
    </row>
    <row r="1013" spans="9:9">
      <c r="I1013" s="63"/>
    </row>
    <row r="1014" spans="9:9">
      <c r="I1014" s="63"/>
    </row>
    <row r="1015" spans="9:9">
      <c r="I1015" s="63"/>
    </row>
    <row r="1016" spans="9:9">
      <c r="I1016" s="63"/>
    </row>
    <row r="1017" spans="9:9">
      <c r="I1017" s="63"/>
    </row>
    <row r="1018" spans="9:9">
      <c r="I1018" s="63"/>
    </row>
    <row r="1019" spans="9:9">
      <c r="I1019" s="63"/>
    </row>
    <row r="1020" spans="9:9">
      <c r="I1020" s="63"/>
    </row>
    <row r="1021" spans="9:9">
      <c r="I1021" s="63"/>
    </row>
    <row r="1022" spans="9:9">
      <c r="I1022" s="63"/>
    </row>
    <row r="1023" spans="9:9">
      <c r="I1023" s="63"/>
    </row>
    <row r="1024" spans="9:9">
      <c r="I1024" s="63"/>
    </row>
    <row r="1025" spans="9:9">
      <c r="I1025" s="63"/>
    </row>
    <row r="1026" spans="9:9">
      <c r="I1026" s="63"/>
    </row>
    <row r="1027" spans="9:9">
      <c r="I1027" s="63"/>
    </row>
    <row r="1028" spans="9:9">
      <c r="I1028" s="63"/>
    </row>
    <row r="1030" spans="9:9">
      <c r="I1030" s="63"/>
    </row>
    <row r="1031" spans="9:9">
      <c r="I1031" s="63"/>
    </row>
    <row r="1032" spans="9:9">
      <c r="I1032" s="63"/>
    </row>
    <row r="1033" spans="9:9">
      <c r="I1033" s="63"/>
    </row>
    <row r="1034" spans="9:9">
      <c r="I1034" s="63"/>
    </row>
    <row r="1035" spans="9:9">
      <c r="I1035" s="63"/>
    </row>
    <row r="1036" spans="9:9">
      <c r="I1036" s="63"/>
    </row>
    <row r="1037" spans="9:9">
      <c r="I1037" s="63"/>
    </row>
    <row r="1038" spans="9:9">
      <c r="I1038" s="63"/>
    </row>
    <row r="1039" spans="9:9">
      <c r="I1039" s="63"/>
    </row>
    <row r="1040" spans="9:9">
      <c r="I1040" s="63"/>
    </row>
    <row r="1041" spans="9:9">
      <c r="I1041" s="63"/>
    </row>
    <row r="1042" spans="9:9">
      <c r="I1042" s="63"/>
    </row>
    <row r="1043" spans="9:9">
      <c r="I1043" s="63"/>
    </row>
    <row r="1044" spans="9:9">
      <c r="I1044" s="63"/>
    </row>
    <row r="1045" spans="9:9">
      <c r="I1045" s="63"/>
    </row>
    <row r="1046" spans="9:9">
      <c r="I1046" s="63"/>
    </row>
    <row r="1047" spans="9:9">
      <c r="I1047" s="63"/>
    </row>
    <row r="1048" spans="9:9">
      <c r="I1048" s="63"/>
    </row>
    <row r="1049" spans="9:9">
      <c r="I1049" s="63"/>
    </row>
    <row r="1050" spans="9:9">
      <c r="I1050" s="63"/>
    </row>
    <row r="1051" spans="9:9">
      <c r="I1051" s="63"/>
    </row>
    <row r="1052" spans="9:9">
      <c r="I1052" s="63"/>
    </row>
    <row r="1053" spans="9:9">
      <c r="I1053" s="63"/>
    </row>
    <row r="1054" spans="9:9">
      <c r="I1054" s="63"/>
    </row>
    <row r="1055" spans="9:9">
      <c r="I1055" s="63"/>
    </row>
    <row r="1056" spans="9:9">
      <c r="I1056" s="63"/>
    </row>
    <row r="1057" spans="9:9">
      <c r="I1057" s="63"/>
    </row>
    <row r="1058" spans="9:9">
      <c r="I1058" s="63"/>
    </row>
    <row r="1059" spans="9:9">
      <c r="I1059" s="64"/>
    </row>
    <row r="1060" spans="9:9">
      <c r="I1060" s="64"/>
    </row>
    <row r="1061" spans="9:9">
      <c r="I1061" s="64"/>
    </row>
    <row r="1062" spans="9:9">
      <c r="I1062" s="64"/>
    </row>
    <row r="1063" spans="9:9">
      <c r="I1063" s="63"/>
    </row>
    <row r="1064" spans="9:9">
      <c r="I1064" s="63"/>
    </row>
    <row r="1065" spans="9:9">
      <c r="I1065" s="63"/>
    </row>
    <row r="1066" spans="9:9">
      <c r="I1066" s="63"/>
    </row>
    <row r="1067" spans="9:9">
      <c r="I1067" s="63"/>
    </row>
    <row r="1068" spans="9:9">
      <c r="I1068" s="63"/>
    </row>
    <row r="1069" spans="9:9">
      <c r="I1069" s="63"/>
    </row>
    <row r="1070" spans="9:9">
      <c r="I1070" s="63"/>
    </row>
    <row r="1071" spans="9:9">
      <c r="I1071" s="63"/>
    </row>
    <row r="1072" spans="9:9">
      <c r="I1072" s="63"/>
    </row>
    <row r="1073" spans="9:9">
      <c r="I1073" s="63"/>
    </row>
    <row r="1074" spans="9:9">
      <c r="I1074" s="63"/>
    </row>
    <row r="1075" spans="9:9">
      <c r="I1075" s="63"/>
    </row>
    <row r="1076" spans="9:9">
      <c r="I1076" s="63"/>
    </row>
    <row r="1077" spans="9:9">
      <c r="I1077" s="63"/>
    </row>
    <row r="1078" spans="9:9">
      <c r="I1078" s="63"/>
    </row>
    <row r="1079" spans="9:9">
      <c r="I1079" s="63"/>
    </row>
    <row r="1080" spans="9:9">
      <c r="I1080" s="63"/>
    </row>
    <row r="1081" spans="9:9">
      <c r="I1081" s="63"/>
    </row>
    <row r="1082" spans="9:9">
      <c r="I1082" s="63"/>
    </row>
    <row r="1083" spans="9:9">
      <c r="I1083" s="63"/>
    </row>
    <row r="1084" spans="9:9">
      <c r="I1084" s="63"/>
    </row>
    <row r="1085" spans="9:9">
      <c r="I1085" s="63"/>
    </row>
    <row r="1086" spans="9:9">
      <c r="I1086" s="64"/>
    </row>
    <row r="1087" spans="9:9">
      <c r="I1087" s="64"/>
    </row>
    <row r="1088" spans="9:9">
      <c r="I1088" s="64"/>
    </row>
    <row r="1089" spans="9:9">
      <c r="I1089" s="64"/>
    </row>
    <row r="1090" spans="9:9">
      <c r="I1090" s="64"/>
    </row>
    <row r="1091" spans="9:9">
      <c r="I1091" s="64"/>
    </row>
    <row r="1092" spans="9:9">
      <c r="I1092" s="64"/>
    </row>
    <row r="1093" spans="9:9">
      <c r="I1093" s="64"/>
    </row>
    <row r="1094" spans="9:9">
      <c r="I1094" s="64"/>
    </row>
    <row r="1095" spans="9:9">
      <c r="I1095" s="64"/>
    </row>
    <row r="1096" spans="9:9">
      <c r="I1096" s="64"/>
    </row>
    <row r="1097" spans="9:9">
      <c r="I1097" s="64"/>
    </row>
    <row r="1098" spans="9:9">
      <c r="I1098" s="64"/>
    </row>
    <row r="1099" spans="9:9">
      <c r="I1099" s="64"/>
    </row>
    <row r="1100" spans="9:9">
      <c r="I1100" s="64"/>
    </row>
    <row r="1101" spans="9:9">
      <c r="I1101" s="64"/>
    </row>
    <row r="1102" spans="9:9">
      <c r="I1102" s="64"/>
    </row>
    <row r="1103" spans="9:9">
      <c r="I1103" s="64"/>
    </row>
    <row r="1104" spans="9:9">
      <c r="I1104" s="64"/>
    </row>
    <row r="1105" spans="9:9">
      <c r="I1105" s="64"/>
    </row>
    <row r="1106" spans="9:9">
      <c r="I1106" s="64"/>
    </row>
    <row r="1107" spans="9:9">
      <c r="I1107" s="64"/>
    </row>
    <row r="1108" spans="9:9">
      <c r="I1108" s="64"/>
    </row>
    <row r="1109" spans="9:9">
      <c r="I1109" s="64"/>
    </row>
    <row r="1110" spans="9:9">
      <c r="I1110" s="64"/>
    </row>
    <row r="1111" spans="9:9">
      <c r="I1111" s="64"/>
    </row>
    <row r="1112" spans="9:9">
      <c r="I1112" s="64"/>
    </row>
    <row r="1113" spans="9:9">
      <c r="I1113" s="64"/>
    </row>
    <row r="1114" spans="9:9">
      <c r="I1114" s="64"/>
    </row>
    <row r="1115" spans="9:9">
      <c r="I1115" s="64"/>
    </row>
    <row r="1116" spans="9:9">
      <c r="I1116" s="64"/>
    </row>
    <row r="1117" spans="9:9">
      <c r="I1117" s="64"/>
    </row>
    <row r="1118" spans="9:9">
      <c r="I1118" s="64"/>
    </row>
    <row r="1119" spans="9:9">
      <c r="I1119" s="64"/>
    </row>
    <row r="1120" spans="9:9">
      <c r="I1120" s="64"/>
    </row>
    <row r="1121" spans="9:9">
      <c r="I1121" s="64"/>
    </row>
    <row r="1122" spans="9:9">
      <c r="I1122" s="64"/>
    </row>
    <row r="1123" spans="9:9">
      <c r="I1123" s="64"/>
    </row>
    <row r="1124" spans="9:9">
      <c r="I1124" s="64"/>
    </row>
    <row r="1125" spans="9:9">
      <c r="I1125" s="64"/>
    </row>
    <row r="1126" spans="9:9">
      <c r="I1126" s="64"/>
    </row>
    <row r="1127" spans="9:9">
      <c r="I1127" s="64"/>
    </row>
    <row r="1128" spans="9:9">
      <c r="I1128" s="64"/>
    </row>
    <row r="1129" spans="9:9">
      <c r="I1129" s="64"/>
    </row>
    <row r="1130" spans="9:9">
      <c r="I1130" s="64"/>
    </row>
    <row r="1131" spans="9:9">
      <c r="I1131" s="64"/>
    </row>
    <row r="1132" spans="9:9">
      <c r="I1132" s="64"/>
    </row>
    <row r="1133" spans="9:9">
      <c r="I1133" s="64"/>
    </row>
    <row r="1134" spans="9:9">
      <c r="I1134" s="64"/>
    </row>
    <row r="1135" spans="9:9">
      <c r="I1135" s="64"/>
    </row>
    <row r="1136" spans="9:9">
      <c r="I1136" s="64"/>
    </row>
    <row r="1137" spans="9:9">
      <c r="I1137" s="64"/>
    </row>
    <row r="1138" spans="9:9">
      <c r="I1138" s="64"/>
    </row>
    <row r="1139" spans="9:9">
      <c r="I1139" s="64"/>
    </row>
    <row r="1140" spans="9:9">
      <c r="I1140" s="64"/>
    </row>
    <row r="1141" spans="9:9">
      <c r="I1141" s="64"/>
    </row>
    <row r="1142" spans="9:9">
      <c r="I1142" s="64"/>
    </row>
    <row r="1143" spans="9:9">
      <c r="I1143" s="64"/>
    </row>
    <row r="1144" spans="9:9">
      <c r="I1144" s="64"/>
    </row>
    <row r="1145" spans="9:9">
      <c r="I1145" s="64"/>
    </row>
    <row r="1146" spans="9:9">
      <c r="I1146" s="64"/>
    </row>
    <row r="1147" spans="9:9">
      <c r="I1147" s="64"/>
    </row>
    <row r="1148" spans="9:9">
      <c r="I1148" s="64"/>
    </row>
    <row r="1149" spans="9:9">
      <c r="I1149" s="64"/>
    </row>
    <row r="1150" spans="9:9">
      <c r="I1150" s="64"/>
    </row>
    <row r="1151" spans="9:9">
      <c r="I1151" s="64"/>
    </row>
    <row r="1152" spans="9:9">
      <c r="I1152" s="63"/>
    </row>
    <row r="1153" spans="9:9">
      <c r="I1153" s="63"/>
    </row>
    <row r="1154" spans="9:9">
      <c r="I1154" s="63"/>
    </row>
    <row r="1155" spans="9:9">
      <c r="I1155" s="63"/>
    </row>
    <row r="1156" spans="9:9">
      <c r="I1156" s="63"/>
    </row>
    <row r="1157" spans="9:9">
      <c r="I1157" s="63"/>
    </row>
    <row r="1158" spans="9:9">
      <c r="I1158" s="63"/>
    </row>
    <row r="1159" spans="9:9">
      <c r="I1159" s="63"/>
    </row>
    <row r="1160" spans="9:9">
      <c r="I1160" s="63"/>
    </row>
    <row r="1161" spans="9:9">
      <c r="I1161" s="63"/>
    </row>
    <row r="1162" spans="9:9">
      <c r="I1162" s="63"/>
    </row>
    <row r="1163" spans="9:9">
      <c r="I1163" s="63"/>
    </row>
    <row r="1164" spans="9:9">
      <c r="I1164" s="63"/>
    </row>
    <row r="1165" spans="9:9">
      <c r="I1165" s="63"/>
    </row>
    <row r="1166" spans="9:9">
      <c r="I1166" s="63"/>
    </row>
    <row r="1167" spans="9:9">
      <c r="I1167" s="64"/>
    </row>
    <row r="1168" spans="9:9">
      <c r="I1168" s="64"/>
    </row>
    <row r="1169" spans="9:9">
      <c r="I1169" s="64"/>
    </row>
    <row r="1170" spans="9:9">
      <c r="I1170" s="64"/>
    </row>
    <row r="1171" spans="9:9">
      <c r="I1171" s="64"/>
    </row>
    <row r="1172" spans="9:9">
      <c r="I1172" s="63"/>
    </row>
    <row r="1173" spans="9:9">
      <c r="I1173" s="63"/>
    </row>
    <row r="1174" spans="9:9">
      <c r="I1174" s="63"/>
    </row>
  </sheetData>
  <mergeCells count="2">
    <mergeCell ref="A6:G6"/>
    <mergeCell ref="A7:E7"/>
  </mergeCells>
  <printOptions horizontalCentered="1"/>
  <pageMargins left="0.78740157480314965" right="0.19685039370078741" top="0.19685039370078741" bottom="0.19685039370078741"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dimension ref="A1:F59"/>
  <sheetViews>
    <sheetView tabSelected="1" topLeftCell="A25" zoomScale="90" zoomScaleNormal="90" workbookViewId="0">
      <selection activeCell="C74" sqref="C74"/>
    </sheetView>
  </sheetViews>
  <sheetFormatPr defaultRowHeight="12.75"/>
  <cols>
    <col min="1" max="1" width="11.125" style="18" customWidth="1"/>
    <col min="2" max="2" width="66.75" style="21" customWidth="1"/>
    <col min="3" max="4" width="12" style="18" customWidth="1"/>
    <col min="5" max="5" width="9.25" style="18" customWidth="1"/>
    <col min="6" max="6" width="11.75" style="18" bestFit="1" customWidth="1"/>
    <col min="7" max="167" width="9" style="18"/>
    <col min="168" max="168" width="9.25" style="18" customWidth="1"/>
    <col min="169" max="169" width="50.625" style="18" customWidth="1"/>
    <col min="170" max="171" width="11.5" style="18" customWidth="1"/>
    <col min="172" max="172" width="8.125" style="18" customWidth="1"/>
    <col min="173" max="179" width="0" style="18" hidden="1" customWidth="1"/>
    <col min="180" max="16384" width="9" style="18"/>
  </cols>
  <sheetData>
    <row r="1" spans="1:5" s="126" customFormat="1" ht="15.75">
      <c r="B1" s="127"/>
      <c r="C1" s="128" t="s">
        <v>645</v>
      </c>
      <c r="E1" s="129"/>
    </row>
    <row r="2" spans="1:5" s="126" customFormat="1" ht="15.75">
      <c r="B2" s="127"/>
      <c r="C2" s="128" t="s">
        <v>97</v>
      </c>
      <c r="E2" s="129"/>
    </row>
    <row r="3" spans="1:5" s="126" customFormat="1" ht="15.75">
      <c r="B3" s="127"/>
      <c r="C3" s="128" t="s">
        <v>98</v>
      </c>
      <c r="E3" s="129"/>
    </row>
    <row r="4" spans="1:5" s="126" customFormat="1" ht="15.75">
      <c r="B4" s="127"/>
      <c r="C4" s="134" t="s">
        <v>1003</v>
      </c>
      <c r="E4" s="129"/>
    </row>
    <row r="5" spans="1:5" s="126" customFormat="1" ht="15.75">
      <c r="B5" s="127"/>
      <c r="C5" s="134"/>
      <c r="E5" s="129"/>
    </row>
    <row r="6" spans="1:5" s="126" customFormat="1" ht="37.5" customHeight="1">
      <c r="A6" s="217" t="s">
        <v>1000</v>
      </c>
      <c r="B6" s="217"/>
      <c r="C6" s="217"/>
      <c r="D6" s="217"/>
      <c r="E6" s="217"/>
    </row>
    <row r="8" spans="1:5" s="1" customFormat="1" ht="15.75">
      <c r="A8" s="215"/>
      <c r="B8" s="216"/>
      <c r="C8" s="17"/>
      <c r="D8" s="17"/>
      <c r="E8" s="130" t="s">
        <v>99</v>
      </c>
    </row>
    <row r="9" spans="1:5" s="3" customFormat="1" ht="52.5" customHeight="1">
      <c r="A9" s="122" t="s">
        <v>0</v>
      </c>
      <c r="B9" s="2" t="s">
        <v>1</v>
      </c>
      <c r="C9" s="2" t="s">
        <v>2</v>
      </c>
      <c r="D9" s="2" t="s">
        <v>3</v>
      </c>
      <c r="E9" s="2" t="s">
        <v>4</v>
      </c>
    </row>
    <row r="10" spans="1:5" s="7" customFormat="1" ht="15.75">
      <c r="A10" s="4" t="s">
        <v>5</v>
      </c>
      <c r="B10" s="5" t="s">
        <v>6</v>
      </c>
      <c r="C10" s="78">
        <f t="shared" ref="C10:D10" si="0">SUM(C11+C12+C13+C15+C17+C18)+C14+C16</f>
        <v>532641.80000000005</v>
      </c>
      <c r="D10" s="78">
        <f t="shared" si="0"/>
        <v>526313.09999999986</v>
      </c>
      <c r="E10" s="78">
        <f>SUM(D10/C10*100)</f>
        <v>98.811828136657653</v>
      </c>
    </row>
    <row r="11" spans="1:5" s="7" customFormat="1" ht="31.5">
      <c r="A11" s="10" t="s">
        <v>7</v>
      </c>
      <c r="B11" s="120" t="s">
        <v>8</v>
      </c>
      <c r="C11" s="123">
        <f>'Прил № 2 ведомственная'!F38</f>
        <v>2269.1999999999998</v>
      </c>
      <c r="D11" s="123">
        <f>'Прил № 2 ведомственная'!G38</f>
        <v>2165.9</v>
      </c>
      <c r="E11" s="123">
        <f t="shared" ref="E11:E54" si="1">SUM(D11/C11*100)</f>
        <v>95.447734884540807</v>
      </c>
    </row>
    <row r="12" spans="1:5" s="7" customFormat="1" ht="47.25">
      <c r="A12" s="10" t="s">
        <v>9</v>
      </c>
      <c r="B12" s="120" t="s">
        <v>10</v>
      </c>
      <c r="C12" s="123">
        <f>'Прил № 2 ведомственная'!F13</f>
        <v>28274.3</v>
      </c>
      <c r="D12" s="123">
        <f>'Прил № 2 ведомственная'!G13</f>
        <v>28245.600000000002</v>
      </c>
      <c r="E12" s="123">
        <f t="shared" si="1"/>
        <v>99.898494392434131</v>
      </c>
    </row>
    <row r="13" spans="1:5" s="7" customFormat="1" ht="47.25">
      <c r="A13" s="10" t="s">
        <v>11</v>
      </c>
      <c r="B13" s="120" t="s">
        <v>12</v>
      </c>
      <c r="C13" s="123">
        <f>'Прил № 2 ведомственная'!F42</f>
        <v>176321.1</v>
      </c>
      <c r="D13" s="123">
        <f>'Прил № 2 ведомственная'!G42</f>
        <v>173858</v>
      </c>
      <c r="E13" s="123">
        <f t="shared" si="1"/>
        <v>98.603059985447004</v>
      </c>
    </row>
    <row r="14" spans="1:5" s="7" customFormat="1" ht="15.75">
      <c r="A14" s="10" t="s">
        <v>13</v>
      </c>
      <c r="B14" s="120" t="s">
        <v>14</v>
      </c>
      <c r="C14" s="123">
        <f>'Прил № 2 ведомственная'!F58</f>
        <v>332.4</v>
      </c>
      <c r="D14" s="123">
        <f>'Прил № 2 ведомственная'!G58</f>
        <v>257</v>
      </c>
      <c r="E14" s="123">
        <f t="shared" si="1"/>
        <v>77.316486161251504</v>
      </c>
    </row>
    <row r="15" spans="1:5" s="7" customFormat="1" ht="33" customHeight="1">
      <c r="A15" s="10" t="s">
        <v>15</v>
      </c>
      <c r="B15" s="120" t="s">
        <v>16</v>
      </c>
      <c r="C15" s="123">
        <f>'Прил № 2 ведомственная'!F296+'Прил № 2 ведомственная'!F681</f>
        <v>43331.8</v>
      </c>
      <c r="D15" s="123">
        <f>'Прил № 2 ведомственная'!G296+'Прил № 2 ведомственная'!G681</f>
        <v>43310.3</v>
      </c>
      <c r="E15" s="123">
        <f t="shared" si="1"/>
        <v>99.950382859701193</v>
      </c>
    </row>
    <row r="16" spans="1:5" s="7" customFormat="1" ht="15.75">
      <c r="A16" s="10" t="s">
        <v>17</v>
      </c>
      <c r="B16" s="120" t="s">
        <v>18</v>
      </c>
      <c r="C16" s="123">
        <f>'Прил № 2 ведомственная'!F693</f>
        <v>1701.7</v>
      </c>
      <c r="D16" s="123">
        <f>'Прил № 2 ведомственная'!G693</f>
        <v>1701.7</v>
      </c>
      <c r="E16" s="123">
        <f t="shared" si="1"/>
        <v>100</v>
      </c>
    </row>
    <row r="17" spans="1:6" s="7" customFormat="1" ht="15.75">
      <c r="A17" s="10" t="s">
        <v>19</v>
      </c>
      <c r="B17" s="120" t="s">
        <v>20</v>
      </c>
      <c r="C17" s="123">
        <f>'Прил № 2 ведомственная'!F302</f>
        <v>1038.4000000000001</v>
      </c>
      <c r="D17" s="123">
        <f>'Прил № 2 ведомственная'!G302</f>
        <v>0</v>
      </c>
      <c r="E17" s="123">
        <f t="shared" si="1"/>
        <v>0</v>
      </c>
    </row>
    <row r="18" spans="1:6" s="7" customFormat="1" ht="15.75">
      <c r="A18" s="10" t="s">
        <v>21</v>
      </c>
      <c r="B18" s="121" t="s">
        <v>22</v>
      </c>
      <c r="C18" s="123">
        <f>'Прил № 2 ведомственная'!F63+'Прил № 2 ведомственная'!F306+'Прил № 2 ведомственная'!F314+'Прил № 2 ведомственная'!F421+'Прил № 2 ведомственная'!F610+'Прил № 2 ведомственная'!F687+'Прил № 2 ведомственная'!F27</f>
        <v>279372.90000000002</v>
      </c>
      <c r="D18" s="123">
        <f>'Прил № 2 ведомственная'!G63+'Прил № 2 ведомственная'!G306+'Прил № 2 ведомственная'!G314+'Прил № 2 ведомственная'!G421+'Прил № 2 ведомственная'!G610+'Прил № 2 ведомственная'!G687+'Прил № 2 ведомственная'!G27</f>
        <v>276774.59999999998</v>
      </c>
      <c r="E18" s="123">
        <f t="shared" si="1"/>
        <v>99.069952740584341</v>
      </c>
    </row>
    <row r="19" spans="1:6" s="7" customFormat="1" ht="15.75">
      <c r="A19" s="4" t="s">
        <v>23</v>
      </c>
      <c r="B19" s="5" t="s">
        <v>24</v>
      </c>
      <c r="C19" s="9">
        <f t="shared" ref="C19:D19" si="2">SUM(C20)</f>
        <v>113</v>
      </c>
      <c r="D19" s="9">
        <f t="shared" si="2"/>
        <v>113</v>
      </c>
      <c r="E19" s="9">
        <f t="shared" si="1"/>
        <v>100</v>
      </c>
    </row>
    <row r="20" spans="1:6" s="7" customFormat="1" ht="15.75">
      <c r="A20" s="10" t="s">
        <v>25</v>
      </c>
      <c r="B20" s="8" t="s">
        <v>26</v>
      </c>
      <c r="C20" s="124">
        <f>'Прил № 2 ведомственная'!F91</f>
        <v>113</v>
      </c>
      <c r="D20" s="124">
        <f>'Прил № 2 ведомственная'!G91</f>
        <v>113</v>
      </c>
      <c r="E20" s="124">
        <f t="shared" si="1"/>
        <v>100</v>
      </c>
    </row>
    <row r="21" spans="1:6" s="7" customFormat="1" ht="18" customHeight="1">
      <c r="A21" s="4" t="s">
        <v>27</v>
      </c>
      <c r="B21" s="5" t="s">
        <v>28</v>
      </c>
      <c r="C21" s="9">
        <f t="shared" ref="C21:D21" si="3">C22</f>
        <v>76322.799999999988</v>
      </c>
      <c r="D21" s="9">
        <f t="shared" si="3"/>
        <v>76314.299999999988</v>
      </c>
      <c r="E21" s="9">
        <f t="shared" si="1"/>
        <v>99.988863092024928</v>
      </c>
    </row>
    <row r="22" spans="1:6" s="7" customFormat="1" ht="33.75" customHeight="1">
      <c r="A22" s="10" t="s">
        <v>29</v>
      </c>
      <c r="B22" s="121" t="s">
        <v>30</v>
      </c>
      <c r="C22" s="125">
        <f>'Прил № 2 ведомственная'!F427</f>
        <v>76322.799999999988</v>
      </c>
      <c r="D22" s="125">
        <f>'Прил № 2 ведомственная'!G427</f>
        <v>76314.299999999988</v>
      </c>
      <c r="E22" s="125">
        <f t="shared" si="1"/>
        <v>99.988863092024928</v>
      </c>
    </row>
    <row r="23" spans="1:6" s="7" customFormat="1" ht="15.75">
      <c r="A23" s="4" t="s">
        <v>31</v>
      </c>
      <c r="B23" s="5" t="s">
        <v>32</v>
      </c>
      <c r="C23" s="9">
        <f t="shared" ref="C23:D23" si="4">SUM(C26+C28+C25+C27+C24)</f>
        <v>1019314.9999999999</v>
      </c>
      <c r="D23" s="9">
        <f t="shared" si="4"/>
        <v>991091</v>
      </c>
      <c r="E23" s="9">
        <f t="shared" si="1"/>
        <v>97.231081657779995</v>
      </c>
    </row>
    <row r="24" spans="1:6" s="7" customFormat="1" ht="15.75">
      <c r="A24" s="10" t="s">
        <v>33</v>
      </c>
      <c r="B24" s="11" t="s">
        <v>34</v>
      </c>
      <c r="C24" s="124">
        <f>'Прил № 2 ведомственная'!F324</f>
        <v>2566.6999999999998</v>
      </c>
      <c r="D24" s="124">
        <f>'Прил № 2 ведомственная'!G324</f>
        <v>1549.8000000000002</v>
      </c>
      <c r="E24" s="124">
        <f t="shared" si="1"/>
        <v>60.3810340125453</v>
      </c>
    </row>
    <row r="25" spans="1:6" s="7" customFormat="1" ht="15.75">
      <c r="A25" s="10" t="s">
        <v>35</v>
      </c>
      <c r="B25" s="11" t="s">
        <v>36</v>
      </c>
      <c r="C25" s="124">
        <f>'Прил № 2 ведомственная'!F99</f>
        <v>100</v>
      </c>
      <c r="D25" s="124">
        <f>'Прил № 2 ведомственная'!G99</f>
        <v>0</v>
      </c>
      <c r="E25" s="124">
        <f t="shared" si="1"/>
        <v>0</v>
      </c>
    </row>
    <row r="26" spans="1:6" s="7" customFormat="1" ht="15.75">
      <c r="A26" s="10" t="s">
        <v>37</v>
      </c>
      <c r="B26" s="11" t="s">
        <v>38</v>
      </c>
      <c r="C26" s="124">
        <f>'Прил № 2 ведомственная'!F105+'Прил № 2 ведомственная'!F332</f>
        <v>59229.799999999996</v>
      </c>
      <c r="D26" s="124">
        <f>'Прил № 2 ведомственная'!G105+'Прил № 2 ведомственная'!G332</f>
        <v>59187.799999999996</v>
      </c>
      <c r="E26" s="124">
        <f t="shared" si="1"/>
        <v>99.929089748741333</v>
      </c>
    </row>
    <row r="27" spans="1:6" s="7" customFormat="1" ht="15.75">
      <c r="A27" s="10" t="s">
        <v>39</v>
      </c>
      <c r="B27" s="11" t="s">
        <v>40</v>
      </c>
      <c r="C27" s="124">
        <f>'Прил № 2 ведомственная'!F340+'Прил № 2 ведомственная'!F119</f>
        <v>696930.7</v>
      </c>
      <c r="D27" s="124">
        <f>'Прил № 2 ведомственная'!G340+'Прил № 2 ведомственная'!G119</f>
        <v>685894.1</v>
      </c>
      <c r="E27" s="124">
        <f t="shared" si="1"/>
        <v>98.416399220180722</v>
      </c>
    </row>
    <row r="28" spans="1:6" s="7" customFormat="1" ht="18" customHeight="1">
      <c r="A28" s="10" t="s">
        <v>41</v>
      </c>
      <c r="B28" s="11" t="s">
        <v>42</v>
      </c>
      <c r="C28" s="124">
        <f>'Прил № 2 ведомственная'!F151</f>
        <v>260487.8</v>
      </c>
      <c r="D28" s="124">
        <f>'Прил № 2 ведомственная'!G151</f>
        <v>244459.3</v>
      </c>
      <c r="E28" s="124">
        <f t="shared" si="1"/>
        <v>93.846736776156121</v>
      </c>
    </row>
    <row r="29" spans="1:6" s="7" customFormat="1" ht="17.25" customHeight="1">
      <c r="A29" s="4" t="s">
        <v>43</v>
      </c>
      <c r="B29" s="5" t="s">
        <v>44</v>
      </c>
      <c r="C29" s="6">
        <f t="shared" ref="C29:D29" si="5">SUM(C30+C31+C33+C32)</f>
        <v>1641645.9000000001</v>
      </c>
      <c r="D29" s="6">
        <f t="shared" si="5"/>
        <v>769574.60000000009</v>
      </c>
      <c r="E29" s="6">
        <f t="shared" si="1"/>
        <v>46.878233606894156</v>
      </c>
      <c r="F29" s="207"/>
    </row>
    <row r="30" spans="1:6" s="7" customFormat="1" ht="15.75">
      <c r="A30" s="10" t="s">
        <v>45</v>
      </c>
      <c r="B30" s="11" t="s">
        <v>46</v>
      </c>
      <c r="C30" s="124">
        <f>'Прил № 2 ведомственная'!F189+'Прил № 2 ведомственная'!F356+'Прил № 2 ведомственная'!F631</f>
        <v>1244115.2000000002</v>
      </c>
      <c r="D30" s="124">
        <f>'Прил № 2 ведомственная'!G189+'Прил № 2 ведомственная'!G356+'Прил № 2 ведомственная'!G631</f>
        <v>376776.00000000006</v>
      </c>
      <c r="E30" s="124">
        <f t="shared" si="1"/>
        <v>30.284655311662455</v>
      </c>
      <c r="F30" s="207"/>
    </row>
    <row r="31" spans="1:6" s="7" customFormat="1" ht="15.75">
      <c r="A31" s="10" t="s">
        <v>47</v>
      </c>
      <c r="B31" s="11" t="s">
        <v>48</v>
      </c>
      <c r="C31" s="124">
        <f>'Прил № 2 ведомственная'!F373+'Прил № 2 ведомственная'!F204</f>
        <v>43879.7</v>
      </c>
      <c r="D31" s="124">
        <f>'Прил № 2 ведомственная'!G373+'Прил № 2 ведомственная'!G204</f>
        <v>39381.899999999994</v>
      </c>
      <c r="E31" s="124">
        <f t="shared" si="1"/>
        <v>89.749702026221684</v>
      </c>
      <c r="F31" s="207"/>
    </row>
    <row r="32" spans="1:6" s="7" customFormat="1" ht="15.75">
      <c r="A32" s="10" t="s">
        <v>49</v>
      </c>
      <c r="B32" s="11" t="s">
        <v>50</v>
      </c>
      <c r="C32" s="125">
        <f>'Прил № 2 ведомственная'!F384</f>
        <v>258551.99999999997</v>
      </c>
      <c r="D32" s="125">
        <f>'Прил № 2 ведомственная'!G384</f>
        <v>258530.5</v>
      </c>
      <c r="E32" s="125">
        <f t="shared" si="1"/>
        <v>99.991684458058742</v>
      </c>
      <c r="F32" s="207"/>
    </row>
    <row r="33" spans="1:6" s="7" customFormat="1" ht="18" customHeight="1">
      <c r="A33" s="10" t="s">
        <v>51</v>
      </c>
      <c r="B33" s="11" t="s">
        <v>52</v>
      </c>
      <c r="C33" s="125">
        <f>'Прил № 2 ведомственная'!F405+'Прил № 2 ведомственная'!F222</f>
        <v>95099</v>
      </c>
      <c r="D33" s="125">
        <f>'Прил № 2 ведомственная'!G405+'Прил № 2 ведомственная'!G222</f>
        <v>94886.200000000012</v>
      </c>
      <c r="E33" s="125">
        <f t="shared" si="1"/>
        <v>99.776233188571922</v>
      </c>
      <c r="F33" s="207"/>
    </row>
    <row r="34" spans="1:6" s="7" customFormat="1" ht="15.75">
      <c r="A34" s="4" t="s">
        <v>53</v>
      </c>
      <c r="B34" s="5" t="s">
        <v>54</v>
      </c>
      <c r="C34" s="6">
        <f t="shared" ref="C34:D34" si="6">SUM(C35+C36+C37+C38)</f>
        <v>2105913.3999999994</v>
      </c>
      <c r="D34" s="6">
        <f t="shared" si="6"/>
        <v>2093341.4</v>
      </c>
      <c r="E34" s="6">
        <f t="shared" si="1"/>
        <v>99.403014387961093</v>
      </c>
      <c r="F34" s="207"/>
    </row>
    <row r="35" spans="1:6" s="7" customFormat="1" ht="15.75">
      <c r="A35" s="10" t="s">
        <v>55</v>
      </c>
      <c r="B35" s="11" t="s">
        <v>56</v>
      </c>
      <c r="C35" s="124">
        <f>'Прил № 2 ведомственная'!F455</f>
        <v>802811.29999999993</v>
      </c>
      <c r="D35" s="124">
        <f>'Прил № 2 ведомственная'!G455</f>
        <v>797866.1</v>
      </c>
      <c r="E35" s="124">
        <f t="shared" si="1"/>
        <v>99.384014649519756</v>
      </c>
      <c r="F35" s="207"/>
    </row>
    <row r="36" spans="1:6" s="7" customFormat="1" ht="15.75">
      <c r="A36" s="10" t="s">
        <v>57</v>
      </c>
      <c r="B36" s="11" t="s">
        <v>58</v>
      </c>
      <c r="C36" s="124">
        <f>'Прил № 2 ведомственная'!F482+'Прил № 2 ведомственная'!F565</f>
        <v>1206458.0999999996</v>
      </c>
      <c r="D36" s="124">
        <f>'Прил № 2 ведомственная'!G482+'Прил № 2 ведомственная'!G565</f>
        <v>1199302.1999999997</v>
      </c>
      <c r="E36" s="124">
        <f t="shared" si="1"/>
        <v>99.406867093022129</v>
      </c>
      <c r="F36" s="207"/>
    </row>
    <row r="37" spans="1:6" s="7" customFormat="1" ht="15.75">
      <c r="A37" s="10" t="s">
        <v>59</v>
      </c>
      <c r="B37" s="11" t="s">
        <v>60</v>
      </c>
      <c r="C37" s="124">
        <f>'Прил № 2 ведомственная'!F513+'Прил № 2 ведомственная'!F230</f>
        <v>25366.800000000003</v>
      </c>
      <c r="D37" s="124">
        <f>'Прил № 2 ведомственная'!G513+'Прил № 2 ведомственная'!G230</f>
        <v>25336</v>
      </c>
      <c r="E37" s="124">
        <f t="shared" si="1"/>
        <v>99.878581452922717</v>
      </c>
      <c r="F37" s="207"/>
    </row>
    <row r="38" spans="1:6" s="7" customFormat="1" ht="15.75">
      <c r="A38" s="10" t="s">
        <v>61</v>
      </c>
      <c r="B38" s="11" t="s">
        <v>62</v>
      </c>
      <c r="C38" s="124">
        <f>'Прил № 2 ведомственная'!F527</f>
        <v>71277.2</v>
      </c>
      <c r="D38" s="124">
        <f>'Прил № 2 ведомственная'!G527</f>
        <v>70837.100000000006</v>
      </c>
      <c r="E38" s="124">
        <f t="shared" si="1"/>
        <v>99.382551503145478</v>
      </c>
      <c r="F38" s="207"/>
    </row>
    <row r="39" spans="1:6" s="7" customFormat="1" ht="15.75">
      <c r="A39" s="4" t="s">
        <v>63</v>
      </c>
      <c r="B39" s="5" t="s">
        <v>64</v>
      </c>
      <c r="C39" s="6">
        <f t="shared" ref="C39:D39" si="7">SUM(C40+C41)</f>
        <v>152743.20000000001</v>
      </c>
      <c r="D39" s="6">
        <f t="shared" si="7"/>
        <v>152743.20000000001</v>
      </c>
      <c r="E39" s="6">
        <f t="shared" si="1"/>
        <v>100</v>
      </c>
      <c r="F39" s="207"/>
    </row>
    <row r="40" spans="1:6" s="12" customFormat="1" ht="15.75">
      <c r="A40" s="10" t="s">
        <v>65</v>
      </c>
      <c r="B40" s="11" t="s">
        <v>66</v>
      </c>
      <c r="C40" s="124">
        <f>'Прил № 2 ведомственная'!F574</f>
        <v>130754.3</v>
      </c>
      <c r="D40" s="124">
        <f>'Прил № 2 ведомственная'!G574</f>
        <v>130754.3</v>
      </c>
      <c r="E40" s="124">
        <f t="shared" si="1"/>
        <v>100</v>
      </c>
      <c r="F40" s="207"/>
    </row>
    <row r="41" spans="1:6" s="7" customFormat="1" ht="15.75">
      <c r="A41" s="10" t="s">
        <v>67</v>
      </c>
      <c r="B41" s="11" t="s">
        <v>68</v>
      </c>
      <c r="C41" s="124">
        <f>'Прил № 2 ведомственная'!F590</f>
        <v>21988.9</v>
      </c>
      <c r="D41" s="124">
        <f>'Прил № 2 ведомственная'!G590</f>
        <v>21988.9</v>
      </c>
      <c r="E41" s="124">
        <f t="shared" si="1"/>
        <v>100</v>
      </c>
      <c r="F41" s="207"/>
    </row>
    <row r="42" spans="1:6" s="7" customFormat="1" ht="15.75">
      <c r="A42" s="4" t="s">
        <v>69</v>
      </c>
      <c r="B42" s="5" t="s">
        <v>70</v>
      </c>
      <c r="C42" s="6">
        <f t="shared" ref="C42:D42" si="8">SUM(C43+C44+C45)</f>
        <v>226981.4</v>
      </c>
      <c r="D42" s="6">
        <f t="shared" si="8"/>
        <v>226045.30000000002</v>
      </c>
      <c r="E42" s="6">
        <f t="shared" si="1"/>
        <v>99.587587352972534</v>
      </c>
      <c r="F42" s="207"/>
    </row>
    <row r="43" spans="1:6" s="12" customFormat="1" ht="15.75">
      <c r="A43" s="10" t="s">
        <v>71</v>
      </c>
      <c r="B43" s="121" t="s">
        <v>72</v>
      </c>
      <c r="C43" s="124">
        <f>'Прил № 2 ведомственная'!F241</f>
        <v>8500</v>
      </c>
      <c r="D43" s="124">
        <f>'Прил № 2 ведомственная'!G241</f>
        <v>8433.7999999999993</v>
      </c>
      <c r="E43" s="124">
        <f t="shared" si="1"/>
        <v>99.221176470588219</v>
      </c>
      <c r="F43" s="207"/>
    </row>
    <row r="44" spans="1:6" s="7" customFormat="1" ht="15.75">
      <c r="A44" s="10" t="s">
        <v>73</v>
      </c>
      <c r="B44" s="121" t="s">
        <v>74</v>
      </c>
      <c r="C44" s="124">
        <f>'Прил № 2 ведомственная'!F32+'Прил № 2 ведомственная'!F245+'Прил № 2 ведомственная'!F414+'Прил № 2 ведомственная'!F652</f>
        <v>16183.9</v>
      </c>
      <c r="D44" s="124">
        <f>'Прил № 2 ведомственная'!G32+'Прил № 2 ведомственная'!G245+'Прил № 2 ведомственная'!G414+'Прил № 2 ведомственная'!G652</f>
        <v>16016.6</v>
      </c>
      <c r="E44" s="124">
        <f t="shared" si="1"/>
        <v>98.966256588337799</v>
      </c>
      <c r="F44" s="207"/>
    </row>
    <row r="45" spans="1:6" s="7" customFormat="1" ht="15.75">
      <c r="A45" s="10" t="s">
        <v>75</v>
      </c>
      <c r="B45" s="121" t="s">
        <v>76</v>
      </c>
      <c r="C45" s="124">
        <f>'Прил № 2 ведомственная'!F666+'Прил № 2 ведомственная'!F546</f>
        <v>202297.5</v>
      </c>
      <c r="D45" s="124">
        <f>'Прил № 2 ведомственная'!G666+'Прил № 2 ведомственная'!G546</f>
        <v>201594.90000000002</v>
      </c>
      <c r="E45" s="124">
        <f t="shared" si="1"/>
        <v>99.652689726763811</v>
      </c>
      <c r="F45" s="207"/>
    </row>
    <row r="46" spans="1:6" s="7" customFormat="1" ht="15.75">
      <c r="A46" s="4" t="s">
        <v>77</v>
      </c>
      <c r="B46" s="5" t="s">
        <v>78</v>
      </c>
      <c r="C46" s="9">
        <f t="shared" ref="C46:D46" si="9">SUM(C47+C48)</f>
        <v>32197.699999999997</v>
      </c>
      <c r="D46" s="9">
        <f t="shared" si="9"/>
        <v>32197.5</v>
      </c>
      <c r="E46" s="9">
        <f t="shared" si="1"/>
        <v>99.999378837618849</v>
      </c>
      <c r="F46" s="207"/>
    </row>
    <row r="47" spans="1:6" s="7" customFormat="1" ht="15.75">
      <c r="A47" s="10" t="s">
        <v>79</v>
      </c>
      <c r="B47" s="121" t="s">
        <v>80</v>
      </c>
      <c r="C47" s="124">
        <f>'Прил № 2 ведомственная'!F256</f>
        <v>21533</v>
      </c>
      <c r="D47" s="124">
        <f>'Прил № 2 ведомственная'!G256</f>
        <v>21533</v>
      </c>
      <c r="E47" s="124">
        <f t="shared" si="1"/>
        <v>100</v>
      </c>
      <c r="F47" s="207"/>
    </row>
    <row r="48" spans="1:6" s="7" customFormat="1" ht="15.75">
      <c r="A48" s="10" t="s">
        <v>81</v>
      </c>
      <c r="B48" s="121" t="s">
        <v>82</v>
      </c>
      <c r="C48" s="124">
        <f>'Прил № 2 ведомственная'!F264</f>
        <v>10664.699999999999</v>
      </c>
      <c r="D48" s="124">
        <f>'Прил № 2 ведомственная'!G264</f>
        <v>10664.499999999998</v>
      </c>
      <c r="E48" s="124">
        <f t="shared" si="1"/>
        <v>99.998124654233123</v>
      </c>
      <c r="F48" s="207"/>
    </row>
    <row r="49" spans="1:6" s="7" customFormat="1" ht="15.75">
      <c r="A49" s="4" t="s">
        <v>83</v>
      </c>
      <c r="B49" s="5" t="s">
        <v>84</v>
      </c>
      <c r="C49" s="9">
        <f t="shared" ref="C49:D49" si="10">SUM(C50+C51)</f>
        <v>25962.3</v>
      </c>
      <c r="D49" s="9">
        <f t="shared" si="10"/>
        <v>25916</v>
      </c>
      <c r="E49" s="9">
        <f>SUM(D49/C49*100)</f>
        <v>99.821664490434216</v>
      </c>
      <c r="F49" s="207"/>
    </row>
    <row r="50" spans="1:6" s="7" customFormat="1" ht="15.75">
      <c r="A50" s="10" t="s">
        <v>85</v>
      </c>
      <c r="B50" s="121" t="s">
        <v>86</v>
      </c>
      <c r="C50" s="124">
        <f>'Прил № 2 ведомственная'!F279</f>
        <v>16371.8</v>
      </c>
      <c r="D50" s="124">
        <f>'Прил № 2 ведомственная'!G279</f>
        <v>16371.8</v>
      </c>
      <c r="E50" s="124">
        <f t="shared" si="1"/>
        <v>100</v>
      </c>
      <c r="F50" s="207"/>
    </row>
    <row r="51" spans="1:6" s="7" customFormat="1" ht="15.75">
      <c r="A51" s="10" t="s">
        <v>87</v>
      </c>
      <c r="B51" s="121" t="s">
        <v>88</v>
      </c>
      <c r="C51" s="124">
        <f>'Прил № 2 ведомственная'!F284+'Прил № 2 ведомственная'!F674</f>
        <v>9590.5</v>
      </c>
      <c r="D51" s="124">
        <f>'Прил № 2 ведомственная'!G284+'Прил № 2 ведомственная'!G674</f>
        <v>9544.2000000000007</v>
      </c>
      <c r="E51" s="124">
        <f>SUM(D51/C51*100)</f>
        <v>99.517230592774112</v>
      </c>
      <c r="F51" s="207"/>
    </row>
    <row r="52" spans="1:6" s="7" customFormat="1" ht="17.25" customHeight="1">
      <c r="A52" s="4" t="s">
        <v>89</v>
      </c>
      <c r="B52" s="5" t="s">
        <v>90</v>
      </c>
      <c r="C52" s="9">
        <f t="shared" ref="C52:D52" si="11">SUM(C53)</f>
        <v>130500</v>
      </c>
      <c r="D52" s="9">
        <f t="shared" si="11"/>
        <v>130041.2</v>
      </c>
      <c r="E52" s="9">
        <f t="shared" si="1"/>
        <v>99.648429118773947</v>
      </c>
      <c r="F52" s="207"/>
    </row>
    <row r="53" spans="1:6" s="7" customFormat="1" ht="18.75" customHeight="1">
      <c r="A53" s="10" t="s">
        <v>91</v>
      </c>
      <c r="B53" s="121" t="s">
        <v>92</v>
      </c>
      <c r="C53" s="124">
        <f>'Прил № 2 ведомственная'!F290</f>
        <v>130500</v>
      </c>
      <c r="D53" s="124">
        <f>'Прил № 2 ведомственная'!G290</f>
        <v>130041.2</v>
      </c>
      <c r="E53" s="124">
        <f t="shared" si="1"/>
        <v>99.648429118773947</v>
      </c>
      <c r="F53" s="207"/>
    </row>
    <row r="54" spans="1:6" s="7" customFormat="1" ht="15.75">
      <c r="A54" s="4" t="s">
        <v>93</v>
      </c>
      <c r="B54" s="13" t="s">
        <v>94</v>
      </c>
      <c r="C54" s="14">
        <f t="shared" ref="C54:D54" si="12">SUM(C10+C19+C21+C23+C29+C34+C39+C42+C46+C49+C52)</f>
        <v>5944336.5</v>
      </c>
      <c r="D54" s="14">
        <f t="shared" si="12"/>
        <v>5023690.6000000006</v>
      </c>
      <c r="E54" s="9">
        <f t="shared" si="1"/>
        <v>84.51221763774646</v>
      </c>
      <c r="F54" s="207"/>
    </row>
    <row r="55" spans="1:6" s="12" customFormat="1" ht="25.5">
      <c r="A55" s="15" t="s">
        <v>95</v>
      </c>
      <c r="B55" s="16" t="s">
        <v>695</v>
      </c>
      <c r="C55" s="79">
        <f>'Приложение №1 доходы'!C186-'Прил № 3 расходы по рпр'!C54</f>
        <v>-130845.60000000056</v>
      </c>
      <c r="D55" s="79">
        <f>'Приложение №1 доходы'!D186-'Прил № 3 расходы по рпр'!D54</f>
        <v>678384.49999999721</v>
      </c>
      <c r="E55" s="79"/>
      <c r="F55" s="207"/>
    </row>
    <row r="56" spans="1:6" s="17" customFormat="1" ht="15">
      <c r="F56" s="207"/>
    </row>
    <row r="57" spans="1:6" ht="15.75" hidden="1">
      <c r="B57" s="121" t="s">
        <v>96</v>
      </c>
      <c r="C57" s="206">
        <f>C34+C39+C42+C46+C49</f>
        <v>2543797.9999999995</v>
      </c>
      <c r="D57" s="206">
        <f>D34+D39+D42+D46+D49</f>
        <v>2530243.4</v>
      </c>
      <c r="E57" s="208">
        <f t="shared" ref="E57:E59" si="13">SUM(D57/C57*100)</f>
        <v>99.467151086682222</v>
      </c>
      <c r="F57" s="207">
        <f>D57/D54*100</f>
        <v>50.366226773599465</v>
      </c>
    </row>
    <row r="58" spans="1:6" ht="15.75" hidden="1">
      <c r="B58" s="121" t="s">
        <v>1001</v>
      </c>
      <c r="C58" s="19">
        <f>C29+C23</f>
        <v>2660960.9</v>
      </c>
      <c r="D58" s="19">
        <f>D29+D23</f>
        <v>1760665.6000000001</v>
      </c>
      <c r="E58" s="208">
        <f t="shared" si="13"/>
        <v>66.166534051665323</v>
      </c>
      <c r="F58" s="207">
        <f>D58/D54*100</f>
        <v>35.047253905326095</v>
      </c>
    </row>
    <row r="59" spans="1:6" ht="19.5" hidden="1" customHeight="1">
      <c r="B59" s="209" t="s">
        <v>1002</v>
      </c>
      <c r="C59" s="20">
        <f>C19+C21</f>
        <v>76435.799999999988</v>
      </c>
      <c r="D59" s="20">
        <f>D19+D21</f>
        <v>76427.299999999988</v>
      </c>
      <c r="E59" s="208">
        <f t="shared" si="13"/>
        <v>99.988879556438221</v>
      </c>
      <c r="F59" s="207">
        <f>D59/D54*100</f>
        <v>1.5213377193253099</v>
      </c>
    </row>
  </sheetData>
  <mergeCells count="2">
    <mergeCell ref="A8:B8"/>
    <mergeCell ref="A6:E6"/>
  </mergeCells>
  <pageMargins left="0.51181102362204722" right="7.874015748031496E-2" top="0.35433070866141736" bottom="0.19685039370078741"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dimension ref="A1:D52"/>
  <sheetViews>
    <sheetView topLeftCell="A10" workbookViewId="0">
      <selection activeCell="I15" sqref="I15"/>
    </sheetView>
  </sheetViews>
  <sheetFormatPr defaultColWidth="45.75" defaultRowHeight="12.75"/>
  <cols>
    <col min="1" max="1" width="18.375" style="131" customWidth="1"/>
    <col min="2" max="2" width="47.875" style="132" customWidth="1"/>
    <col min="3" max="3" width="10.75" style="133" customWidth="1"/>
    <col min="4" max="4" width="9.875" style="133" customWidth="1"/>
    <col min="5" max="216" width="8" style="133" customWidth="1"/>
    <col min="217" max="217" width="18.375" style="133" customWidth="1"/>
    <col min="218" max="16384" width="45.75" style="133"/>
  </cols>
  <sheetData>
    <row r="1" spans="1:4">
      <c r="C1" s="218" t="s">
        <v>646</v>
      </c>
      <c r="D1" s="218"/>
    </row>
    <row r="2" spans="1:4">
      <c r="C2" s="219" t="s">
        <v>97</v>
      </c>
      <c r="D2" s="219"/>
    </row>
    <row r="3" spans="1:4">
      <c r="C3" s="219" t="s">
        <v>647</v>
      </c>
      <c r="D3" s="219"/>
    </row>
    <row r="4" spans="1:4" ht="15">
      <c r="C4" s="134" t="s">
        <v>1003</v>
      </c>
      <c r="D4" s="135"/>
    </row>
    <row r="5" spans="1:4">
      <c r="C5" s="135"/>
      <c r="D5" s="135"/>
    </row>
    <row r="6" spans="1:4" ht="35.25" customHeight="1">
      <c r="A6" s="220" t="s">
        <v>694</v>
      </c>
      <c r="B6" s="220"/>
      <c r="C6" s="220"/>
      <c r="D6" s="220"/>
    </row>
    <row r="8" spans="1:4" s="18" customFormat="1" ht="11.25" customHeight="1">
      <c r="A8" s="136"/>
      <c r="B8" s="137"/>
      <c r="D8" s="138" t="s">
        <v>648</v>
      </c>
    </row>
    <row r="9" spans="1:4" s="3" customFormat="1" ht="30" customHeight="1">
      <c r="A9" s="139" t="s">
        <v>649</v>
      </c>
      <c r="B9" s="140" t="s">
        <v>1</v>
      </c>
      <c r="C9" s="141" t="s">
        <v>650</v>
      </c>
      <c r="D9" s="142" t="s">
        <v>651</v>
      </c>
    </row>
    <row r="10" spans="1:4" s="145" customFormat="1" ht="25.5" customHeight="1">
      <c r="A10" s="143" t="s">
        <v>652</v>
      </c>
      <c r="B10" s="144" t="s">
        <v>653</v>
      </c>
      <c r="C10" s="165">
        <f>SUM(C11+C16+C22)</f>
        <v>130845.59999999963</v>
      </c>
      <c r="D10" s="165">
        <f>SUM(D11+D16+D22)</f>
        <v>-678384.40000000037</v>
      </c>
    </row>
    <row r="11" spans="1:4" s="147" customFormat="1" ht="24" customHeight="1">
      <c r="A11" s="143" t="s">
        <v>654</v>
      </c>
      <c r="B11" s="146" t="s">
        <v>655</v>
      </c>
      <c r="C11" s="165">
        <f>SUM(C12+C14)</f>
        <v>5917</v>
      </c>
      <c r="D11" s="165">
        <f>SUM(D12+D14)</f>
        <v>5917</v>
      </c>
    </row>
    <row r="12" spans="1:4" s="150" customFormat="1" ht="24.75" customHeight="1">
      <c r="A12" s="148" t="s">
        <v>656</v>
      </c>
      <c r="B12" s="149" t="s">
        <v>657</v>
      </c>
      <c r="C12" s="160">
        <f>C13</f>
        <v>645917</v>
      </c>
      <c r="D12" s="160">
        <f>D13</f>
        <v>645917</v>
      </c>
    </row>
    <row r="13" spans="1:4" s="150" customFormat="1" ht="27" customHeight="1">
      <c r="A13" s="148" t="s">
        <v>658</v>
      </c>
      <c r="B13" s="149" t="s">
        <v>659</v>
      </c>
      <c r="C13" s="160">
        <v>645917</v>
      </c>
      <c r="D13" s="160">
        <v>645917</v>
      </c>
    </row>
    <row r="14" spans="1:4" s="150" customFormat="1" ht="27.75" customHeight="1">
      <c r="A14" s="148" t="s">
        <v>660</v>
      </c>
      <c r="B14" s="149" t="s">
        <v>661</v>
      </c>
      <c r="C14" s="160">
        <f>C15</f>
        <v>-640000</v>
      </c>
      <c r="D14" s="160">
        <f>D15</f>
        <v>-640000</v>
      </c>
    </row>
    <row r="15" spans="1:4" s="150" customFormat="1" ht="27" customHeight="1">
      <c r="A15" s="148" t="s">
        <v>662</v>
      </c>
      <c r="B15" s="149" t="s">
        <v>663</v>
      </c>
      <c r="C15" s="161">
        <v>-640000</v>
      </c>
      <c r="D15" s="161">
        <v>-640000</v>
      </c>
    </row>
    <row r="16" spans="1:4" s="153" customFormat="1" ht="26.25" customHeight="1">
      <c r="A16" s="151" t="s">
        <v>664</v>
      </c>
      <c r="B16" s="152" t="s">
        <v>665</v>
      </c>
      <c r="C16" s="166">
        <f>C17+C19</f>
        <v>-5917</v>
      </c>
      <c r="D16" s="166">
        <f>D17+D19</f>
        <v>-5917</v>
      </c>
    </row>
    <row r="17" spans="1:4" s="153" customFormat="1" ht="26.25" customHeight="1">
      <c r="A17" s="154" t="s">
        <v>666</v>
      </c>
      <c r="B17" s="149" t="s">
        <v>667</v>
      </c>
      <c r="C17" s="160">
        <v>0</v>
      </c>
      <c r="D17" s="160">
        <v>0</v>
      </c>
    </row>
    <row r="18" spans="1:4" s="150" customFormat="1" ht="37.5" hidden="1" customHeight="1">
      <c r="A18" s="154" t="s">
        <v>668</v>
      </c>
      <c r="B18" s="149" t="s">
        <v>669</v>
      </c>
      <c r="C18" s="161">
        <v>0</v>
      </c>
      <c r="D18" s="161">
        <v>0</v>
      </c>
    </row>
    <row r="19" spans="1:4" s="150" customFormat="1" ht="36" customHeight="1">
      <c r="A19" s="154" t="s">
        <v>670</v>
      </c>
      <c r="B19" s="149" t="s">
        <v>671</v>
      </c>
      <c r="C19" s="161">
        <f>C20</f>
        <v>-5917</v>
      </c>
      <c r="D19" s="161">
        <f>D20</f>
        <v>-5917</v>
      </c>
    </row>
    <row r="20" spans="1:4" s="150" customFormat="1" ht="38.25" customHeight="1">
      <c r="A20" s="154" t="s">
        <v>672</v>
      </c>
      <c r="B20" s="149" t="s">
        <v>673</v>
      </c>
      <c r="C20" s="161">
        <v>-5917</v>
      </c>
      <c r="D20" s="161">
        <v>-5917</v>
      </c>
    </row>
    <row r="21" spans="1:4" s="150" customFormat="1" ht="25.5" hidden="1" customHeight="1">
      <c r="A21" s="155" t="s">
        <v>674</v>
      </c>
      <c r="B21" s="156" t="s">
        <v>675</v>
      </c>
      <c r="C21" s="167">
        <v>0</v>
      </c>
      <c r="D21" s="168">
        <v>0</v>
      </c>
    </row>
    <row r="22" spans="1:4" s="150" customFormat="1" ht="14.25" customHeight="1">
      <c r="A22" s="157" t="s">
        <v>676</v>
      </c>
      <c r="B22" s="152" t="s">
        <v>677</v>
      </c>
      <c r="C22" s="166">
        <f>C27+C23</f>
        <v>130845.59999999963</v>
      </c>
      <c r="D22" s="166">
        <f>D27+D23</f>
        <v>-678384.40000000037</v>
      </c>
    </row>
    <row r="23" spans="1:4" s="150" customFormat="1" ht="16.5" customHeight="1">
      <c r="A23" s="154" t="s">
        <v>678</v>
      </c>
      <c r="B23" s="158" t="s">
        <v>679</v>
      </c>
      <c r="C23" s="159">
        <f t="shared" ref="C23:D25" si="0">C24</f>
        <v>-6459407.9000000004</v>
      </c>
      <c r="D23" s="159">
        <f t="shared" si="0"/>
        <v>-6534595.9000000004</v>
      </c>
    </row>
    <row r="24" spans="1:4" s="150" customFormat="1" ht="15" customHeight="1">
      <c r="A24" s="154" t="s">
        <v>680</v>
      </c>
      <c r="B24" s="149" t="s">
        <v>681</v>
      </c>
      <c r="C24" s="161">
        <f t="shared" si="0"/>
        <v>-6459407.9000000004</v>
      </c>
      <c r="D24" s="161">
        <f t="shared" si="0"/>
        <v>-6534595.9000000004</v>
      </c>
    </row>
    <row r="25" spans="1:4" s="150" customFormat="1" ht="15" customHeight="1">
      <c r="A25" s="154" t="s">
        <v>682</v>
      </c>
      <c r="B25" s="149" t="s">
        <v>683</v>
      </c>
      <c r="C25" s="161">
        <f t="shared" si="0"/>
        <v>-6459407.9000000004</v>
      </c>
      <c r="D25" s="161">
        <f t="shared" si="0"/>
        <v>-6534595.9000000004</v>
      </c>
    </row>
    <row r="26" spans="1:4" s="150" customFormat="1" ht="24" customHeight="1">
      <c r="A26" s="154" t="s">
        <v>684</v>
      </c>
      <c r="B26" s="162" t="s">
        <v>685</v>
      </c>
      <c r="C26" s="160">
        <v>-6459407.9000000004</v>
      </c>
      <c r="D26" s="160">
        <v>-6534595.9000000004</v>
      </c>
    </row>
    <row r="27" spans="1:4" s="150" customFormat="1" ht="16.5" customHeight="1">
      <c r="A27" s="154" t="s">
        <v>686</v>
      </c>
      <c r="B27" s="158" t="s">
        <v>687</v>
      </c>
      <c r="C27" s="159">
        <f t="shared" ref="C27:D29" si="1">C28</f>
        <v>6590253.5</v>
      </c>
      <c r="D27" s="159">
        <f t="shared" si="1"/>
        <v>5856211.5</v>
      </c>
    </row>
    <row r="28" spans="1:4" s="150" customFormat="1" ht="15.75" customHeight="1">
      <c r="A28" s="154" t="s">
        <v>688</v>
      </c>
      <c r="B28" s="149" t="s">
        <v>689</v>
      </c>
      <c r="C28" s="161">
        <f t="shared" si="1"/>
        <v>6590253.5</v>
      </c>
      <c r="D28" s="161">
        <f t="shared" si="1"/>
        <v>5856211.5</v>
      </c>
    </row>
    <row r="29" spans="1:4" s="150" customFormat="1" ht="15" customHeight="1">
      <c r="A29" s="154" t="s">
        <v>690</v>
      </c>
      <c r="B29" s="149" t="s">
        <v>691</v>
      </c>
      <c r="C29" s="161">
        <f t="shared" si="1"/>
        <v>6590253.5</v>
      </c>
      <c r="D29" s="161">
        <f t="shared" si="1"/>
        <v>5856211.5</v>
      </c>
    </row>
    <row r="30" spans="1:4" s="150" customFormat="1" ht="22.5" customHeight="1">
      <c r="A30" s="154" t="s">
        <v>692</v>
      </c>
      <c r="B30" s="162" t="s">
        <v>693</v>
      </c>
      <c r="C30" s="160">
        <v>6590253.5</v>
      </c>
      <c r="D30" s="160">
        <v>5856211.5</v>
      </c>
    </row>
    <row r="31" spans="1:4">
      <c r="B31" s="163"/>
    </row>
    <row r="32" spans="1:4">
      <c r="B32" s="163"/>
    </row>
    <row r="33" spans="2:2">
      <c r="B33" s="163"/>
    </row>
    <row r="34" spans="2:2">
      <c r="B34" s="163"/>
    </row>
    <row r="35" spans="2:2">
      <c r="B35" s="163"/>
    </row>
    <row r="36" spans="2:2">
      <c r="B36" s="163"/>
    </row>
    <row r="37" spans="2:2">
      <c r="B37" s="163"/>
    </row>
    <row r="38" spans="2:2">
      <c r="B38" s="163"/>
    </row>
    <row r="39" spans="2:2">
      <c r="B39" s="163"/>
    </row>
    <row r="40" spans="2:2">
      <c r="B40" s="163"/>
    </row>
    <row r="41" spans="2:2">
      <c r="B41" s="163"/>
    </row>
    <row r="42" spans="2:2">
      <c r="B42" s="163"/>
    </row>
    <row r="43" spans="2:2">
      <c r="B43" s="163"/>
    </row>
    <row r="44" spans="2:2">
      <c r="B44" s="163"/>
    </row>
    <row r="45" spans="2:2">
      <c r="B45" s="163"/>
    </row>
    <row r="46" spans="2:2">
      <c r="B46" s="163"/>
    </row>
    <row r="47" spans="2:2">
      <c r="B47" s="163"/>
    </row>
    <row r="48" spans="2:2">
      <c r="B48" s="163"/>
    </row>
    <row r="49" spans="2:2">
      <c r="B49" s="163"/>
    </row>
    <row r="50" spans="2:2">
      <c r="B50" s="163"/>
    </row>
    <row r="51" spans="2:2">
      <c r="B51" s="163"/>
    </row>
    <row r="52" spans="2:2">
      <c r="B52" s="163"/>
    </row>
  </sheetData>
  <mergeCells count="4">
    <mergeCell ref="C1:D1"/>
    <mergeCell ref="C2:D2"/>
    <mergeCell ref="C3:D3"/>
    <mergeCell ref="A6:D6"/>
  </mergeCells>
  <pageMargins left="0.6692913385826772" right="0.23622047244094491" top="0.47244094488188981" bottom="0.23622047244094491" header="0" footer="0"/>
  <pageSetup paperSize="9" scale="95" fitToHeight="0" orientation="portrait" r:id="rId1"/>
  <headerFooter>
    <evenFooter>&amp;L&amp;C&amp;R&amp;D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 доходы</vt:lpstr>
      <vt:lpstr>Прил № 2 ведомственная</vt:lpstr>
      <vt:lpstr>Прил № 3 расходы по рпр</vt:lpstr>
      <vt:lpstr>Прил № 4 Источники </vt:lpstr>
      <vt:lpstr>'Прил № 2 ведомственная'!Заголовки_для_печати</vt:lpstr>
      <vt:lpstr>'Прил № 3 расходы по рпр'!Заголовки_для_печати</vt:lpstr>
      <vt:lpstr>'Прил № 4 Источники '!Заголовки_для_печати</vt:lpstr>
      <vt:lpstr>'Приложение №1 доходы'!Заголовки_для_печати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Zaharevich</dc:creator>
  <cp:lastModifiedBy>Zaharevich</cp:lastModifiedBy>
  <cp:lastPrinted>2017-05-26T01:33:36Z</cp:lastPrinted>
  <dcterms:created xsi:type="dcterms:W3CDTF">2017-04-05T02:09:09Z</dcterms:created>
  <dcterms:modified xsi:type="dcterms:W3CDTF">2017-05-26T01:43:17Z</dcterms:modified>
</cp:coreProperties>
</file>